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591A2675-14FA-4C35-91A4-24544A752A80}" xr6:coauthVersionLast="47" xr6:coauthVersionMax="47" xr10:uidLastSave="{00000000-0000-0000-0000-000000000000}"/>
  <bookViews>
    <workbookView xWindow="-110" yWindow="-110" windowWidth="19420" windowHeight="10300" xr2:uid="{00000000-000D-0000-FFFF-FFFF00000000}"/>
  </bookViews>
  <sheets>
    <sheet name="必要台数算定表" sheetId="2" r:id="rId1"/>
  </sheets>
  <definedNames>
    <definedName name="_xlnm.Print_Area" localSheetId="0">必要台数算定表!$A$1:$S$52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2" l="1"/>
  <c r="O13" i="2"/>
  <c r="O12" i="2" l="1"/>
  <c r="O14" i="2" l="1"/>
  <c r="K16" i="2" l="1"/>
  <c r="N16" i="2"/>
  <c r="I21" i="2" l="1"/>
  <c r="N21" i="2" s="1"/>
  <c r="I22" i="2"/>
  <c r="N22" i="2" s="1"/>
  <c r="I23" i="2"/>
  <c r="N23" i="2" s="1"/>
  <c r="I20" i="2"/>
  <c r="N20" i="2" s="1"/>
  <c r="L35" i="2"/>
  <c r="E28" i="2"/>
  <c r="G35" i="2"/>
  <c r="E29" i="2"/>
  <c r="P29" i="2" s="1"/>
  <c r="J34" i="2"/>
  <c r="N24" i="2" l="1"/>
  <c r="I28" i="2" s="1"/>
  <c r="P28" i="2" s="1"/>
  <c r="P30" i="2" s="1"/>
  <c r="P34" i="2"/>
  <c r="K39" i="2" s="1"/>
  <c r="G39" i="2" l="1"/>
  <c r="Q39" i="2" s="1"/>
  <c r="L41" i="2" s="1"/>
  <c r="Q40" i="2"/>
  <c r="K41" i="2" l="1"/>
</calcChain>
</file>

<file path=xl/sharedStrings.xml><?xml version="1.0" encoding="utf-8"?>
<sst xmlns="http://schemas.openxmlformats.org/spreadsheetml/2006/main" count="124" uniqueCount="89">
  <si>
    <t>特定用途</t>
  </si>
  <si>
    <t>非特定用途</t>
  </si>
  <si>
    <t>駐車場法第20条第1項後段の特定用途 （駐車場法施行令第18条）</t>
    <phoneticPr fontId="2"/>
  </si>
  <si>
    <t>⑴　建築物の内容</t>
  </si>
  <si>
    <t>⑵　条例対象の判断</t>
  </si>
  <si>
    <t>用途毎の面積</t>
  </si>
  <si>
    <t>①+②</t>
  </si>
  <si>
    <t>＝</t>
  </si>
  <si>
    <t>㎡</t>
  </si>
  <si>
    <t>事務所</t>
  </si>
  <si>
    <t>①</t>
  </si>
  <si>
    <t>③×0.5</t>
  </si>
  <si>
    <t>その他</t>
  </si>
  <si>
    <t>②</t>
  </si>
  <si>
    <t>合計</t>
  </si>
  <si>
    <t>⑤</t>
  </si>
  <si>
    <t>③</t>
  </si>
  <si>
    <t>上記の計算結果</t>
  </si>
  <si>
    <t>④</t>
  </si>
  <si>
    <t>⑤</t>
    <phoneticPr fontId="2"/>
  </si>
  <si>
    <t>⑶　事務所に関する低減措置 （①の面積を振り分ける）</t>
  </si>
  <si>
    <t>0㎡超～10,000㎡までの部分の床面積</t>
  </si>
  <si>
    <t>×1.0</t>
  </si>
  <si>
    <t>10,000㎡超～50,000㎡までの部分の床面積</t>
  </si>
  <si>
    <t>×0.7</t>
  </si>
  <si>
    <t>50,000㎡超～100,000㎡までの部分の床面積</t>
  </si>
  <si>
    <t>×0.6</t>
  </si>
  <si>
    <t>100,000㎡を超える部分の床面積</t>
  </si>
  <si>
    <t>×0.5</t>
  </si>
  <si>
    <t>⑥</t>
  </si>
  <si>
    <t>⑷　建築用途別の附置義務台数の算出</t>
  </si>
  <si>
    <t>台</t>
  </si>
  <si>
    <t>⑦＋⑧</t>
  </si>
  <si>
    <t>+</t>
    <phoneticPr fontId="2"/>
  </si>
  <si>
    <t>⑥</t>
    <phoneticPr fontId="2"/>
  </si>
  <si>
    <t>③</t>
    <phoneticPr fontId="2"/>
  </si>
  <si>
    <t>÷450㎡/台</t>
    <phoneticPr fontId="2"/>
  </si>
  <si>
    <t>⑸　中小規模建物の緩和 （④＜6,000㎡の場合に対象）</t>
  </si>
  <si>
    <t>緩和係数</t>
  </si>
  <si>
    <t>1－</t>
  </si>
  <si>
    <t>⑩</t>
  </si>
  <si>
    <t>⑹　附置義務全体台数の算出</t>
  </si>
  <si>
    <t>⑸緩和措置の対象の場合</t>
  </si>
  <si>
    <t>(小数点以下切り上げ)</t>
  </si>
  <si>
    <t>⑸緩和措置の対象外の場合</t>
  </si>
  <si>
    <t>×</t>
    <phoneticPr fontId="2"/>
  </si>
  <si>
    <t>⑩</t>
    <phoneticPr fontId="2"/>
  </si>
  <si>
    <t>⑨</t>
    <phoneticPr fontId="2"/>
  </si>
  <si>
    <t>⑺　駐車ます1台当たりの大きさ （条例第8条）</t>
  </si>
  <si>
    <t>附置義務台数が10台以下のもの</t>
  </si>
  <si>
    <t>2.3m×5.0m以上</t>
  </si>
  <si>
    <t>国土交通大臣が認める特殊の装置を用いる駐車施設のうち市長が認めるもの</t>
  </si>
  <si>
    <t>規定なし</t>
  </si>
  <si>
    <t>）</t>
    <phoneticPr fontId="2"/>
  </si>
  <si>
    <t>1,000㎡×（6,000㎡</t>
    <phoneticPr fontId="2"/>
  </si>
  <si>
    <t>ー④</t>
    <phoneticPr fontId="2"/>
  </si>
  <si>
    <t>1,000㎡
×④</t>
    <phoneticPr fontId="2"/>
  </si>
  <si>
    <t>台　⑦</t>
    <rPh sb="0" eb="1">
      <t>ダイ</t>
    </rPh>
    <phoneticPr fontId="2"/>
  </si>
  <si>
    <t>台　⑧</t>
    <rPh sb="0" eb="1">
      <t>ダイ</t>
    </rPh>
    <phoneticPr fontId="2"/>
  </si>
  <si>
    <t>台　⑨</t>
    <rPh sb="0" eb="1">
      <t>ダイ</t>
    </rPh>
    <phoneticPr fontId="2"/>
  </si>
  <si>
    <t>↓</t>
    <phoneticPr fontId="2"/>
  </si>
  <si>
    <t>→</t>
    <phoneticPr fontId="2"/>
  </si>
  <si>
    <t>(②</t>
    <phoneticPr fontId="2"/>
  </si>
  <si>
    <t>)÷200㎡/台</t>
    <rPh sb="7" eb="8">
      <t>ダイ</t>
    </rPh>
    <phoneticPr fontId="2"/>
  </si>
  <si>
    <t>（6,000㎡
×⑤</t>
    <phoneticPr fontId="2"/>
  </si>
  <si>
    <t>）　ー　（</t>
    <phoneticPr fontId="2"/>
  </si>
  <si>
    <t xml:space="preserve">
　＝
）</t>
    <phoneticPr fontId="2"/>
  </si>
  <si>
    <t>の欄に該当する数値を記入してください。</t>
    <rPh sb="1" eb="2">
      <t>ラン</t>
    </rPh>
    <rPh sb="3" eb="5">
      <t>ガイトウ</t>
    </rPh>
    <rPh sb="7" eb="9">
      <t>スウチ</t>
    </rPh>
    <rPh sb="10" eb="12">
      <t>キニュウ</t>
    </rPh>
    <phoneticPr fontId="2"/>
  </si>
  <si>
    <t>※0＜⑩＜0.01となるものは全て0.01</t>
    <phoneticPr fontId="2"/>
  </si>
  <si>
    <t>※共用部分は、延べ面積（駐車施設の用途に供する部分を除く）に対する各用途の割合で按分して加算します。</t>
    <phoneticPr fontId="2"/>
  </si>
  <si>
    <t>※駐車施設の用途に供する部分の床面積を除く
（50cc以下の駐車場・駐輪場は除くことができません）</t>
    <phoneticPr fontId="2"/>
  </si>
  <si>
    <t>延べ面積※</t>
    <phoneticPr fontId="2"/>
  </si>
  <si>
    <t>(小数点以下第3位
を四捨五入)</t>
    <rPh sb="8" eb="9">
      <t>イ</t>
    </rPh>
    <phoneticPr fontId="2"/>
  </si>
  <si>
    <t>(小数点以下第3位を
四捨五入※）</t>
    <rPh sb="8" eb="9">
      <t>イ</t>
    </rPh>
    <phoneticPr fontId="2"/>
  </si>
  <si>
    <t xml:space="preserve">特定用途以外の用途 </t>
    <phoneticPr fontId="2"/>
  </si>
  <si>
    <t>劇場、映画館、演芸場、観覧場、放送用スタジオ、公会堂、集会場、展示場、結婚式場、斎場、旅館、ホテル、料理店、飲食店、待合、キャバレー、カフェ、ナイトクラブ、バー、舞踏場、遊技場、ボウリング場、体育館、百貨店その他の店舗、事務所、病院、卸売市場、倉庫、工場及び共同住宅。※その他これらの用途に類するものも含むものとします。</t>
    <rPh sb="127" eb="128">
      <t>オヨ</t>
    </rPh>
    <rPh sb="129" eb="133">
      <t>キョウドウジュウタク</t>
    </rPh>
    <phoneticPr fontId="2"/>
  </si>
  <si>
    <t>A</t>
    <phoneticPr fontId="2"/>
  </si>
  <si>
    <t>B</t>
    <phoneticPr fontId="2"/>
  </si>
  <si>
    <t>特定用途
（共同住宅を除く）
（以下Aとします）</t>
    <rPh sb="6" eb="10">
      <t>キョウドウジュウタク</t>
    </rPh>
    <rPh sb="11" eb="12">
      <t>ノゾ</t>
    </rPh>
    <rPh sb="16" eb="18">
      <t>イカ</t>
    </rPh>
    <phoneticPr fontId="2"/>
  </si>
  <si>
    <t>２）B部分</t>
    <rPh sb="3" eb="5">
      <t>ブブン</t>
    </rPh>
    <phoneticPr fontId="2"/>
  </si>
  <si>
    <t>１）A部分</t>
    <rPh sb="3" eb="5">
      <t>ブブン</t>
    </rPh>
    <phoneticPr fontId="2"/>
  </si>
  <si>
    <t>附置義務台数が10台超200台以下のもの</t>
    <rPh sb="14" eb="15">
      <t>ダイ</t>
    </rPh>
    <rPh sb="15" eb="17">
      <t>イカ</t>
    </rPh>
    <phoneticPr fontId="2"/>
  </si>
  <si>
    <t>附置義務台数×0.1台（切り上げ）：2.5m×6.0m以上</t>
    <phoneticPr fontId="2"/>
  </si>
  <si>
    <t>その他：2.3m×5.0m以上</t>
    <phoneticPr fontId="2"/>
  </si>
  <si>
    <t>附置義務台数が200台を超えるもの</t>
    <rPh sb="12" eb="13">
      <t>コ</t>
    </rPh>
    <phoneticPr fontId="2"/>
  </si>
  <si>
    <t>※条例改正により、令和８年４月１日から、車椅子使用者用駐車施設の設置義務台数が変更されました。</t>
    <rPh sb="1" eb="5">
      <t>ジョウレイカイセイ</t>
    </rPh>
    <rPh sb="9" eb="11">
      <t>レイワ</t>
    </rPh>
    <rPh sb="12" eb="13">
      <t>ネン</t>
    </rPh>
    <rPh sb="14" eb="15">
      <t>ガツ</t>
    </rPh>
    <rPh sb="16" eb="17">
      <t>ニチ</t>
    </rPh>
    <rPh sb="20" eb="27">
      <t>クルマイスシヨウシャヨウ</t>
    </rPh>
    <rPh sb="27" eb="31">
      <t>チュウシャシセツ</t>
    </rPh>
    <rPh sb="32" eb="34">
      <t>セッチ</t>
    </rPh>
    <rPh sb="34" eb="36">
      <t>ギム</t>
    </rPh>
    <rPh sb="36" eb="38">
      <t>ダイスウ</t>
    </rPh>
    <rPh sb="39" eb="41">
      <t>ヘンコウ</t>
    </rPh>
    <phoneticPr fontId="2"/>
  </si>
  <si>
    <t>（そのうち附置義務台数×0.02台(切り上げ)以上は車いす利用者用として3.5m×6.0m以上）</t>
    <rPh sb="5" eb="11">
      <t>フチギムダイスウ</t>
    </rPh>
    <rPh sb="16" eb="17">
      <t>ダイ</t>
    </rPh>
    <rPh sb="18" eb="19">
      <t>キ</t>
    </rPh>
    <rPh sb="20" eb="21">
      <t>ア</t>
    </rPh>
    <phoneticPr fontId="2"/>
  </si>
  <si>
    <t>（そのうち附置義務台数×0.0１台(切り上げ)＋2台以上は車いす利用者用として3.5m×6.0m以上）</t>
    <rPh sb="25" eb="26">
      <t>ダイ</t>
    </rPh>
    <phoneticPr fontId="2"/>
  </si>
  <si>
    <t>共同住宅及び非特定用途（以下Bとします）</t>
    <rPh sb="4" eb="5">
      <t>オヨ</t>
    </rPh>
    <rPh sb="12" eb="14">
      <t>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</si>
</sst>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0"/>
      <color theme="1"/>
      <name val="BIZ UDPゴシック"/>
      <family val="3"/>
      <charset val="128"/>
    </font>
    <font>
      <sz val="9"/>
      <color theme="1"/>
      <name val="BIZ UDPゴシック"/>
      <family val="3"/>
      <charset val="128"/>
    </font>
    <font>
      <sz val="20"/>
      <color theme="1"/>
      <name val="BIZ UDPゴシック"/>
      <family val="3"/>
      <charset val="128"/>
    </font>
    <font>
      <sz val="8"/>
      <color theme="1"/>
      <name val="BIZ UDPゴシック"/>
      <family val="3"/>
      <charset val="128"/>
    </font>
    <font>
      <sz val="11"/>
      <color theme="1"/>
      <name val="BIZ UDPゴシック"/>
      <family val="3"/>
      <charset val="128"/>
    </font>
    <font>
      <sz val="7"/>
      <color theme="1"/>
      <name val="BIZ UDPゴシック"/>
      <family val="3"/>
      <charset val="128"/>
    </font>
    <font>
      <sz val="6"/>
      <color theme="1"/>
      <name val="BIZ UDPゴシック"/>
      <family val="3"/>
      <charset val="128"/>
    </font>
    <font>
      <sz val="11"/>
      <color rgb="FFFF0000"/>
      <name val="BIZ UDPゴシック"/>
      <family val="3"/>
      <charset val="128"/>
    </font>
    <font>
      <sz val="10"/>
      <color rgb="FFFF0000"/>
      <name val="BIZ UDPゴシック"/>
      <family val="3"/>
      <charset val="128"/>
    </font>
  </fonts>
  <fills count="4">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s>
  <borders count="2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hair">
        <color indexed="64"/>
      </bottom>
      <diagonal/>
    </border>
  </borders>
  <cellStyleXfs count="2">
    <xf numFmtId="0" fontId="0" fillId="0" borderId="0"/>
    <xf numFmtId="38" fontId="1" fillId="0" borderId="0" applyFont="0" applyFill="0" applyBorder="0" applyAlignment="0" applyProtection="0">
      <alignment vertical="center"/>
    </xf>
  </cellStyleXfs>
  <cellXfs count="131">
    <xf numFmtId="0" fontId="0" fillId="0" borderId="0" xfId="0"/>
    <xf numFmtId="0" fontId="3" fillId="0" borderId="3" xfId="0" applyFont="1" applyBorder="1" applyAlignment="1">
      <alignment horizontal="center" vertical="center" wrapText="1"/>
    </xf>
    <xf numFmtId="0" fontId="3" fillId="0" borderId="0" xfId="0" applyFont="1" applyBorder="1" applyAlignment="1">
      <alignment vertical="center"/>
    </xf>
    <xf numFmtId="0" fontId="7" fillId="0" borderId="0" xfId="0" applyFont="1"/>
    <xf numFmtId="0" fontId="3" fillId="0" borderId="11" xfId="0" applyFont="1" applyBorder="1" applyAlignment="1">
      <alignment horizontal="justify" vertical="center" wrapText="1"/>
    </xf>
    <xf numFmtId="0" fontId="7" fillId="0" borderId="6" xfId="0" applyFont="1" applyBorder="1" applyAlignment="1">
      <alignment horizontal="center" vertical="center"/>
    </xf>
    <xf numFmtId="0" fontId="5" fillId="0" borderId="0" xfId="0" applyFont="1" applyAlignment="1">
      <alignment horizontal="center"/>
    </xf>
    <xf numFmtId="0" fontId="3" fillId="0" borderId="6" xfId="0" applyFont="1" applyBorder="1" applyAlignment="1">
      <alignment vertical="center"/>
    </xf>
    <xf numFmtId="0" fontId="3" fillId="0" borderId="3" xfId="0" applyFont="1" applyBorder="1" applyAlignment="1">
      <alignment horizontal="justify" vertical="center" wrapText="1"/>
    </xf>
    <xf numFmtId="0" fontId="7" fillId="0" borderId="6" xfId="0" applyFont="1" applyBorder="1"/>
    <xf numFmtId="0" fontId="3" fillId="0" borderId="6" xfId="0" applyFont="1" applyBorder="1" applyAlignment="1">
      <alignment horizontal="justify" vertical="center" wrapText="1"/>
    </xf>
    <xf numFmtId="0" fontId="3" fillId="0" borderId="8" xfId="0" applyFont="1" applyBorder="1" applyAlignment="1">
      <alignment horizontal="right" vertical="center" wrapText="1"/>
    </xf>
    <xf numFmtId="0" fontId="8" fillId="0" borderId="21" xfId="0" applyFont="1" applyBorder="1" applyAlignment="1">
      <alignment vertical="center" wrapText="1"/>
    </xf>
    <xf numFmtId="0" fontId="3" fillId="0" borderId="6" xfId="0" applyFont="1" applyBorder="1" applyAlignment="1"/>
    <xf numFmtId="0" fontId="3" fillId="0" borderId="0" xfId="0" applyFont="1" applyBorder="1" applyAlignment="1">
      <alignment vertical="center" wrapText="1"/>
    </xf>
    <xf numFmtId="0" fontId="7" fillId="2" borderId="0" xfId="0" applyFont="1" applyFill="1"/>
    <xf numFmtId="0" fontId="3"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0" xfId="0" applyFont="1" applyBorder="1" applyAlignment="1">
      <alignment horizontal="right" vertical="center" wrapText="1"/>
    </xf>
    <xf numFmtId="0" fontId="7" fillId="0" borderId="20"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Border="1" applyAlignment="1">
      <alignment horizontal="center" vertical="center" wrapText="1"/>
    </xf>
    <xf numFmtId="0" fontId="3" fillId="0" borderId="6" xfId="0" applyNumberFormat="1" applyFont="1" applyBorder="1" applyAlignment="1">
      <alignment vertical="center"/>
    </xf>
    <xf numFmtId="0" fontId="7" fillId="0" borderId="6" xfId="0" applyNumberFormat="1" applyFont="1" applyBorder="1" applyAlignment="1">
      <alignment vertical="center"/>
    </xf>
    <xf numFmtId="0" fontId="3" fillId="0" borderId="0" xfId="0" applyFont="1" applyBorder="1" applyAlignment="1">
      <alignment horizontal="left" vertical="center"/>
    </xf>
    <xf numFmtId="0" fontId="3" fillId="0" borderId="0" xfId="0" applyFont="1" applyAlignment="1">
      <alignment horizontal="right" vertical="top"/>
    </xf>
    <xf numFmtId="0" fontId="10" fillId="0" borderId="0" xfId="0" applyFont="1"/>
    <xf numFmtId="0" fontId="3" fillId="0" borderId="11" xfId="0" applyFont="1" applyBorder="1" applyAlignment="1">
      <alignment vertical="center" wrapText="1"/>
    </xf>
    <xf numFmtId="0" fontId="7" fillId="0" borderId="11" xfId="0" applyFont="1" applyBorder="1" applyAlignment="1">
      <alignment horizontal="center" vertical="center"/>
    </xf>
    <xf numFmtId="0" fontId="7" fillId="0" borderId="20" xfId="0" applyFont="1" applyBorder="1" applyAlignment="1">
      <alignment horizontal="center" vertical="center"/>
    </xf>
    <xf numFmtId="0" fontId="3" fillId="0" borderId="6" xfId="0" applyNumberFormat="1" applyFont="1" applyBorder="1" applyAlignment="1">
      <alignment vertical="center"/>
    </xf>
    <xf numFmtId="0" fontId="5" fillId="0" borderId="0" xfId="0" applyFont="1" applyBorder="1" applyAlignment="1">
      <alignment horizontal="center" vertical="center"/>
    </xf>
    <xf numFmtId="0" fontId="5" fillId="0" borderId="9" xfId="0" applyFont="1" applyBorder="1" applyAlignment="1">
      <alignment horizontal="center" vertical="center"/>
    </xf>
    <xf numFmtId="0" fontId="3" fillId="3" borderId="11" xfId="0" applyFont="1" applyFill="1" applyBorder="1" applyAlignment="1">
      <alignment horizontal="center" vertical="center" wrapText="1"/>
    </xf>
    <xf numFmtId="0" fontId="3" fillId="0" borderId="6" xfId="0" applyFont="1" applyBorder="1" applyAlignment="1">
      <alignment horizontal="right" vertical="center"/>
    </xf>
    <xf numFmtId="0" fontId="3" fillId="0" borderId="3" xfId="0" applyNumberFormat="1" applyFont="1" applyBorder="1" applyAlignment="1">
      <alignment horizontal="right" vertical="center"/>
    </xf>
    <xf numFmtId="0" fontId="3" fillId="0" borderId="20" xfId="0" applyNumberFormat="1" applyFont="1" applyBorder="1" applyAlignment="1">
      <alignment horizontal="right" vertical="center"/>
    </xf>
    <xf numFmtId="0" fontId="3" fillId="0" borderId="6" xfId="0" applyFont="1" applyBorder="1" applyAlignment="1">
      <alignment horizontal="center" vertical="center" wrapText="1"/>
    </xf>
    <xf numFmtId="0" fontId="3" fillId="0" borderId="21" xfId="0" applyFont="1" applyBorder="1" applyAlignment="1">
      <alignment vertical="center" wrapText="1"/>
    </xf>
    <xf numFmtId="0" fontId="3" fillId="0" borderId="9" xfId="0" applyFont="1" applyBorder="1" applyAlignment="1">
      <alignment vertical="center" wrapText="1"/>
    </xf>
    <xf numFmtId="0" fontId="9" fillId="0" borderId="21" xfId="0" applyFont="1" applyBorder="1" applyAlignment="1">
      <alignment horizontal="center" vertical="center" wrapText="1"/>
    </xf>
    <xf numFmtId="0" fontId="9" fillId="0" borderId="9" xfId="0" applyFont="1" applyBorder="1" applyAlignment="1">
      <alignment horizontal="center" vertical="center" wrapText="1"/>
    </xf>
    <xf numFmtId="0" fontId="3" fillId="0" borderId="0" xfId="0" applyNumberFormat="1" applyFont="1" applyBorder="1" applyAlignment="1">
      <alignment vertical="center" shrinkToFit="1"/>
    </xf>
    <xf numFmtId="0" fontId="3" fillId="0" borderId="7" xfId="0" applyNumberFormat="1" applyFont="1" applyBorder="1" applyAlignment="1">
      <alignment vertical="center" shrinkToFit="1"/>
    </xf>
    <xf numFmtId="0" fontId="3" fillId="0" borderId="9" xfId="0" applyNumberFormat="1" applyFont="1" applyBorder="1" applyAlignment="1">
      <alignment vertical="center" shrinkToFit="1"/>
    </xf>
    <xf numFmtId="0" fontId="3" fillId="0" borderId="4" xfId="0" applyNumberFormat="1" applyFont="1" applyBorder="1" applyAlignment="1">
      <alignment vertical="center" shrinkToFit="1"/>
    </xf>
    <xf numFmtId="0" fontId="3" fillId="0" borderId="10" xfId="0" applyFont="1" applyBorder="1" applyAlignment="1">
      <alignment horizontal="center" vertical="center" wrapText="1"/>
    </xf>
    <xf numFmtId="0" fontId="3"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3" fillId="0" borderId="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3" borderId="20"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1" fillId="0" borderId="11" xfId="0" applyFont="1" applyBorder="1" applyAlignment="1">
      <alignment vertical="center" wrapText="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2" xfId="0" applyFont="1" applyBorder="1" applyAlignment="1">
      <alignment vertical="center" wrapText="1"/>
    </xf>
    <xf numFmtId="0" fontId="11" fillId="0" borderId="21" xfId="0" applyFont="1" applyBorder="1" applyAlignment="1">
      <alignment vertical="center" wrapText="1"/>
    </xf>
    <xf numFmtId="0" fontId="11" fillId="0" borderId="23" xfId="0" applyFont="1" applyBorder="1" applyAlignment="1">
      <alignment vertical="center" wrapText="1"/>
    </xf>
    <xf numFmtId="0" fontId="11" fillId="0" borderId="5" xfId="0" applyFont="1" applyBorder="1" applyAlignment="1">
      <alignment vertical="center" wrapText="1"/>
    </xf>
    <xf numFmtId="0" fontId="11" fillId="0" borderId="0" xfId="0" applyFont="1" applyBorder="1" applyAlignment="1">
      <alignment vertical="center" wrapText="1"/>
    </xf>
    <xf numFmtId="0" fontId="11" fillId="0" borderId="7" xfId="0" applyFont="1" applyBorder="1" applyAlignment="1">
      <alignment vertical="center" wrapText="1"/>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4" xfId="0" applyFont="1" applyBorder="1" applyAlignment="1">
      <alignment vertical="center" wrapText="1"/>
    </xf>
    <xf numFmtId="0" fontId="3" fillId="0" borderId="21" xfId="0" applyFont="1" applyBorder="1" applyAlignment="1">
      <alignment horizontal="center" vertical="center" wrapText="1"/>
    </xf>
    <xf numFmtId="0" fontId="3" fillId="0" borderId="6" xfId="0" applyFont="1" applyBorder="1" applyAlignment="1">
      <alignment horizontal="center" vertical="center"/>
    </xf>
    <xf numFmtId="0" fontId="3" fillId="0" borderId="6" xfId="0" applyNumberFormat="1" applyFont="1" applyBorder="1" applyAlignment="1">
      <alignment vertical="center" wrapText="1"/>
    </xf>
    <xf numFmtId="0" fontId="3" fillId="0" borderId="20" xfId="0" applyFont="1" applyBorder="1" applyAlignment="1">
      <alignment horizontal="center" vertical="center" wrapText="1"/>
    </xf>
    <xf numFmtId="0" fontId="3" fillId="0" borderId="3" xfId="0" applyNumberFormat="1" applyFont="1" applyBorder="1" applyAlignment="1">
      <alignment vertical="center"/>
    </xf>
    <xf numFmtId="0" fontId="3" fillId="0" borderId="20" xfId="0" applyNumberFormat="1" applyFont="1" applyBorder="1" applyAlignment="1">
      <alignment vertical="center"/>
    </xf>
    <xf numFmtId="0" fontId="5" fillId="0" borderId="21" xfId="0" applyFont="1" applyBorder="1" applyAlignment="1">
      <alignment horizontal="center" vertical="center"/>
    </xf>
    <xf numFmtId="0" fontId="3" fillId="0" borderId="11" xfId="0" applyFont="1" applyBorder="1" applyAlignment="1">
      <alignment horizontal="right" vertical="center" wrapText="1"/>
    </xf>
    <xf numFmtId="0" fontId="3" fillId="0" borderId="20" xfId="0" applyFont="1" applyBorder="1" applyAlignment="1">
      <alignment horizontal="right" vertical="center" wrapText="1"/>
    </xf>
    <xf numFmtId="0" fontId="3" fillId="0" borderId="11" xfId="0" applyNumberFormat="1" applyFont="1" applyBorder="1" applyAlignment="1">
      <alignment horizontal="right" vertical="center"/>
    </xf>
    <xf numFmtId="0" fontId="3" fillId="0" borderId="11" xfId="0" applyFont="1" applyBorder="1" applyAlignment="1">
      <alignment horizontal="center" vertical="center" shrinkToFit="1"/>
    </xf>
    <xf numFmtId="0" fontId="3" fillId="0" borderId="6" xfId="0" applyNumberFormat="1" applyFont="1" applyFill="1" applyBorder="1" applyAlignment="1">
      <alignment horizontal="center" vertical="center"/>
    </xf>
    <xf numFmtId="0" fontId="8" fillId="0" borderId="6" xfId="0" applyFont="1" applyBorder="1" applyAlignment="1">
      <alignment horizontal="center" vertical="center" wrapText="1"/>
    </xf>
    <xf numFmtId="0" fontId="3" fillId="0" borderId="6" xfId="0" applyNumberFormat="1" applyFont="1" applyFill="1" applyBorder="1" applyAlignment="1">
      <alignment vertical="center"/>
    </xf>
    <xf numFmtId="0" fontId="3" fillId="0" borderId="20" xfId="0" applyFont="1" applyBorder="1" applyAlignment="1">
      <alignment vertical="center" wrapText="1"/>
    </xf>
    <xf numFmtId="0" fontId="3" fillId="0" borderId="6" xfId="0" applyFont="1" applyBorder="1" applyAlignment="1">
      <alignment vertical="center" wrapText="1"/>
    </xf>
    <xf numFmtId="0" fontId="3" fillId="0" borderId="3" xfId="0" applyFont="1" applyBorder="1" applyAlignment="1">
      <alignment vertical="center" wrapText="1"/>
    </xf>
    <xf numFmtId="0" fontId="3" fillId="0" borderId="11" xfId="0" applyNumberFormat="1" applyFont="1" applyFill="1" applyBorder="1" applyAlignment="1">
      <alignment horizontal="right" vertical="center"/>
    </xf>
    <xf numFmtId="0" fontId="3" fillId="0" borderId="20" xfId="0" applyNumberFormat="1" applyFont="1" applyFill="1" applyBorder="1" applyAlignment="1">
      <alignment horizontal="right" vertical="center"/>
    </xf>
    <xf numFmtId="0" fontId="3" fillId="0" borderId="6" xfId="0" applyNumberFormat="1" applyFont="1" applyBorder="1" applyAlignment="1">
      <alignment horizontal="right" vertical="center"/>
    </xf>
    <xf numFmtId="0" fontId="3" fillId="0" borderId="21" xfId="0" applyFont="1" applyBorder="1" applyAlignment="1">
      <alignment horizontal="left" vertical="top" wrapText="1"/>
    </xf>
    <xf numFmtId="0" fontId="3" fillId="0" borderId="21" xfId="0" applyFont="1" applyBorder="1" applyAlignment="1">
      <alignment horizontal="left" vertical="top"/>
    </xf>
    <xf numFmtId="0" fontId="3" fillId="0" borderId="9" xfId="0" applyFont="1" applyBorder="1" applyAlignment="1">
      <alignment horizontal="left" vertical="top"/>
    </xf>
    <xf numFmtId="0" fontId="4" fillId="0" borderId="11" xfId="0" applyFont="1" applyBorder="1" applyAlignment="1">
      <alignment vertical="center" wrapText="1"/>
    </xf>
    <xf numFmtId="0" fontId="3" fillId="2" borderId="20" xfId="0" applyNumberFormat="1" applyFont="1" applyFill="1" applyBorder="1" applyAlignment="1">
      <alignment vertical="center" shrinkToFit="1"/>
    </xf>
    <xf numFmtId="0" fontId="3" fillId="2" borderId="6" xfId="0" applyNumberFormat="1" applyFont="1" applyFill="1" applyBorder="1" applyAlignment="1">
      <alignment vertical="center" shrinkToFi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0" xfId="0" applyNumberFormat="1" applyFont="1" applyBorder="1" applyAlignment="1">
      <alignment vertical="center" shrinkToFit="1"/>
    </xf>
    <xf numFmtId="0" fontId="3" fillId="0" borderId="6" xfId="0" applyNumberFormat="1" applyFont="1" applyBorder="1" applyAlignment="1">
      <alignment vertical="center" shrinkToFit="1"/>
    </xf>
    <xf numFmtId="0" fontId="3" fillId="0" borderId="9" xfId="0" applyNumberFormat="1" applyFont="1" applyBorder="1" applyAlignment="1">
      <alignment horizontal="right" vertical="center"/>
    </xf>
    <xf numFmtId="0" fontId="3" fillId="0" borderId="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7" xfId="0" applyFont="1" applyBorder="1" applyAlignment="1">
      <alignment vertical="center" wrapText="1"/>
    </xf>
    <xf numFmtId="0" fontId="3" fillId="0" borderId="24" xfId="0" applyFont="1" applyBorder="1" applyAlignment="1">
      <alignment vertical="center" wrapText="1"/>
    </xf>
    <xf numFmtId="0" fontId="4" fillId="0" borderId="25" xfId="0" applyFont="1" applyBorder="1" applyAlignment="1">
      <alignment horizontal="left" vertical="top" wrapText="1"/>
    </xf>
    <xf numFmtId="0" fontId="4" fillId="0" borderId="26"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vertical="top"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8" xfId="0" applyFont="1" applyBorder="1" applyAlignment="1">
      <alignment vertical="center" wrapText="1"/>
    </xf>
    <xf numFmtId="0" fontId="3" fillId="0" borderId="19" xfId="0" applyFont="1" applyBorder="1" applyAlignment="1">
      <alignment vertical="center" wrapText="1"/>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3" fillId="0" borderId="6" xfId="1" applyNumberFormat="1" applyFont="1" applyBorder="1" applyAlignment="1">
      <alignment vertical="center"/>
    </xf>
    <xf numFmtId="0" fontId="3" fillId="0" borderId="6" xfId="0" applyFont="1" applyBorder="1" applyAlignment="1">
      <alignment horizontal="right" vertical="center" wrapText="1"/>
    </xf>
    <xf numFmtId="0" fontId="3" fillId="0" borderId="3" xfId="1" applyNumberFormat="1" applyFont="1" applyBorder="1" applyAlignment="1">
      <alignment vertical="center"/>
    </xf>
    <xf numFmtId="0" fontId="3" fillId="0" borderId="20" xfId="1" applyNumberFormat="1"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xdr:colOff>
      <xdr:row>0</xdr:row>
      <xdr:rowOff>126310</xdr:rowOff>
    </xdr:from>
    <xdr:to>
      <xdr:col>18</xdr:col>
      <xdr:colOff>1</xdr:colOff>
      <xdr:row>2</xdr:row>
      <xdr:rowOff>0</xdr:rowOff>
    </xdr:to>
    <xdr:sp macro="" textlink="">
      <xdr:nvSpPr>
        <xdr:cNvPr id="2" name="AutoShape 1">
          <a:extLst>
            <a:ext uri="{FF2B5EF4-FFF2-40B4-BE49-F238E27FC236}">
              <a16:creationId xmlns:a16="http://schemas.microsoft.com/office/drawing/2014/main" id="{00000000-0008-0000-0000-000002000000}"/>
            </a:ext>
          </a:extLst>
        </xdr:cNvPr>
        <xdr:cNvSpPr>
          <a:spLocks/>
        </xdr:cNvSpPr>
      </xdr:nvSpPr>
      <xdr:spPr bwMode="auto">
        <a:xfrm>
          <a:off x="466726" y="126310"/>
          <a:ext cx="7934325" cy="368990"/>
        </a:xfrm>
        <a:prstGeom prst="bevel">
          <a:avLst>
            <a:gd name="adj" fmla="val 14470"/>
          </a:avLst>
        </a:prstGeom>
        <a:solidFill>
          <a:schemeClr val="accent6">
            <a:lumMod val="40000"/>
            <a:lumOff val="60000"/>
          </a:schemeClr>
        </a:solidFill>
        <a:ln>
          <a:solidFill>
            <a:schemeClr val="accent6">
              <a:lumMod val="50000"/>
            </a:schemeClr>
          </a:solidFill>
        </a:ln>
      </xdr:spPr>
    </xdr:sp>
    <xdr:clientData/>
  </xdr:twoCellAnchor>
  <xdr:twoCellAnchor>
    <xdr:from>
      <xdr:col>0</xdr:col>
      <xdr:colOff>95250</xdr:colOff>
      <xdr:row>0</xdr:row>
      <xdr:rowOff>85725</xdr:rowOff>
    </xdr:from>
    <xdr:to>
      <xdr:col>18</xdr:col>
      <xdr:colOff>372717</xdr:colOff>
      <xdr:row>51</xdr:row>
      <xdr:rowOff>180975</xdr:rowOff>
    </xdr:to>
    <xdr:sp macro="" textlink="">
      <xdr:nvSpPr>
        <xdr:cNvPr id="3" name="AutoShape 2">
          <a:extLst>
            <a:ext uri="{FF2B5EF4-FFF2-40B4-BE49-F238E27FC236}">
              <a16:creationId xmlns:a16="http://schemas.microsoft.com/office/drawing/2014/main" id="{00000000-0008-0000-0000-000003000000}"/>
            </a:ext>
          </a:extLst>
        </xdr:cNvPr>
        <xdr:cNvSpPr>
          <a:spLocks/>
        </xdr:cNvSpPr>
      </xdr:nvSpPr>
      <xdr:spPr bwMode="auto">
        <a:xfrm>
          <a:off x="95250" y="85725"/>
          <a:ext cx="8678517" cy="11734800"/>
        </a:xfrm>
        <a:custGeom>
          <a:avLst/>
          <a:gdLst>
            <a:gd name="T0" fmla="+- 0 10678 1078"/>
            <a:gd name="T1" fmla="*/ T0 w 9636"/>
            <a:gd name="T2" fmla="+- 0 1006 1006"/>
            <a:gd name="T3" fmla="*/ 1006 h 14808"/>
            <a:gd name="T4" fmla="+- 0 1114 1078"/>
            <a:gd name="T5" fmla="*/ T4 w 9636"/>
            <a:gd name="T6" fmla="+- 0 1006 1006"/>
            <a:gd name="T7" fmla="*/ 1006 h 14808"/>
            <a:gd name="T8" fmla="+- 0 1100 1078"/>
            <a:gd name="T9" fmla="*/ T8 w 9636"/>
            <a:gd name="T10" fmla="+- 0 1008 1006"/>
            <a:gd name="T11" fmla="*/ 1008 h 14808"/>
            <a:gd name="T12" fmla="+- 0 1088 1078"/>
            <a:gd name="T13" fmla="*/ T12 w 9636"/>
            <a:gd name="T14" fmla="+- 0 1016 1006"/>
            <a:gd name="T15" fmla="*/ 1016 h 14808"/>
            <a:gd name="T16" fmla="+- 0 1081 1078"/>
            <a:gd name="T17" fmla="*/ T16 w 9636"/>
            <a:gd name="T18" fmla="+- 0 1027 1006"/>
            <a:gd name="T19" fmla="*/ 1027 h 14808"/>
            <a:gd name="T20" fmla="+- 0 1078 1078"/>
            <a:gd name="T21" fmla="*/ T20 w 9636"/>
            <a:gd name="T22" fmla="+- 0 1040 1006"/>
            <a:gd name="T23" fmla="*/ 1040 h 14808"/>
            <a:gd name="T24" fmla="+- 0 1078 1078"/>
            <a:gd name="T25" fmla="*/ T24 w 9636"/>
            <a:gd name="T26" fmla="+- 0 15778 1006"/>
            <a:gd name="T27" fmla="*/ 15778 h 14808"/>
            <a:gd name="T28" fmla="+- 0 1081 1078"/>
            <a:gd name="T29" fmla="*/ T28 w 9636"/>
            <a:gd name="T30" fmla="+- 0 15791 1006"/>
            <a:gd name="T31" fmla="*/ 15791 h 14808"/>
            <a:gd name="T32" fmla="+- 0 1088 1078"/>
            <a:gd name="T33" fmla="*/ T32 w 9636"/>
            <a:gd name="T34" fmla="+- 0 15803 1006"/>
            <a:gd name="T35" fmla="*/ 15803 h 14808"/>
            <a:gd name="T36" fmla="+- 0 1100 1078"/>
            <a:gd name="T37" fmla="*/ T36 w 9636"/>
            <a:gd name="T38" fmla="+- 0 15811 1006"/>
            <a:gd name="T39" fmla="*/ 15811 h 14808"/>
            <a:gd name="T40" fmla="+- 0 1114 1078"/>
            <a:gd name="T41" fmla="*/ T40 w 9636"/>
            <a:gd name="T42" fmla="+- 0 15814 1006"/>
            <a:gd name="T43" fmla="*/ 15814 h 14808"/>
            <a:gd name="T44" fmla="+- 0 10678 1078"/>
            <a:gd name="T45" fmla="*/ T44 w 9636"/>
            <a:gd name="T46" fmla="+- 0 15814 1006"/>
            <a:gd name="T47" fmla="*/ 15814 h 14808"/>
            <a:gd name="T48" fmla="+- 0 10692 1078"/>
            <a:gd name="T49" fmla="*/ T48 w 9636"/>
            <a:gd name="T50" fmla="+- 0 15811 1006"/>
            <a:gd name="T51" fmla="*/ 15811 h 14808"/>
            <a:gd name="T52" fmla="+- 0 10703 1078"/>
            <a:gd name="T53" fmla="*/ T52 w 9636"/>
            <a:gd name="T54" fmla="+- 0 15803 1006"/>
            <a:gd name="T55" fmla="*/ 15803 h 14808"/>
            <a:gd name="T56" fmla="+- 0 10711 1078"/>
            <a:gd name="T57" fmla="*/ T56 w 9636"/>
            <a:gd name="T58" fmla="+- 0 15791 1006"/>
            <a:gd name="T59" fmla="*/ 15791 h 14808"/>
            <a:gd name="T60" fmla="+- 0 10714 1078"/>
            <a:gd name="T61" fmla="*/ T60 w 9636"/>
            <a:gd name="T62" fmla="+- 0 15778 1006"/>
            <a:gd name="T63" fmla="*/ 15778 h 14808"/>
            <a:gd name="T64" fmla="+- 0 10714 1078"/>
            <a:gd name="T65" fmla="*/ T64 w 9636"/>
            <a:gd name="T66" fmla="+- 0 15772 1006"/>
            <a:gd name="T67" fmla="*/ 15772 h 14808"/>
            <a:gd name="T68" fmla="+- 0 1120 1078"/>
            <a:gd name="T69" fmla="*/ T68 w 9636"/>
            <a:gd name="T70" fmla="+- 0 15772 1006"/>
            <a:gd name="T71" fmla="*/ 15772 h 14808"/>
            <a:gd name="T72" fmla="+- 0 1120 1078"/>
            <a:gd name="T73" fmla="*/ T72 w 9636"/>
            <a:gd name="T74" fmla="+- 0 1048 1006"/>
            <a:gd name="T75" fmla="*/ 1048 h 14808"/>
            <a:gd name="T76" fmla="+- 0 10714 1078"/>
            <a:gd name="T77" fmla="*/ T76 w 9636"/>
            <a:gd name="T78" fmla="+- 0 1048 1006"/>
            <a:gd name="T79" fmla="*/ 1048 h 14808"/>
            <a:gd name="T80" fmla="+- 0 10714 1078"/>
            <a:gd name="T81" fmla="*/ T80 w 9636"/>
            <a:gd name="T82" fmla="+- 0 1040 1006"/>
            <a:gd name="T83" fmla="*/ 1040 h 14808"/>
            <a:gd name="T84" fmla="+- 0 10711 1078"/>
            <a:gd name="T85" fmla="*/ T84 w 9636"/>
            <a:gd name="T86" fmla="+- 0 1027 1006"/>
            <a:gd name="T87" fmla="*/ 1027 h 14808"/>
            <a:gd name="T88" fmla="+- 0 10703 1078"/>
            <a:gd name="T89" fmla="*/ T88 w 9636"/>
            <a:gd name="T90" fmla="+- 0 1016 1006"/>
            <a:gd name="T91" fmla="*/ 1016 h 14808"/>
            <a:gd name="T92" fmla="+- 0 10692 1078"/>
            <a:gd name="T93" fmla="*/ T92 w 9636"/>
            <a:gd name="T94" fmla="+- 0 1008 1006"/>
            <a:gd name="T95" fmla="*/ 1008 h 14808"/>
            <a:gd name="T96" fmla="+- 0 10678 1078"/>
            <a:gd name="T97" fmla="*/ T96 w 9636"/>
            <a:gd name="T98" fmla="+- 0 1006 1006"/>
            <a:gd name="T99" fmla="*/ 1006 h 14808"/>
            <a:gd name="T100" fmla="+- 0 10714 1078"/>
            <a:gd name="T101" fmla="*/ T100 w 9636"/>
            <a:gd name="T102" fmla="+- 0 1048 1006"/>
            <a:gd name="T103" fmla="*/ 1048 h 14808"/>
            <a:gd name="T104" fmla="+- 0 10672 1078"/>
            <a:gd name="T105" fmla="*/ T104 w 9636"/>
            <a:gd name="T106" fmla="+- 0 1048 1006"/>
            <a:gd name="T107" fmla="*/ 1048 h 14808"/>
            <a:gd name="T108" fmla="+- 0 10672 1078"/>
            <a:gd name="T109" fmla="*/ T108 w 9636"/>
            <a:gd name="T110" fmla="+- 0 15772 1006"/>
            <a:gd name="T111" fmla="*/ 15772 h 14808"/>
            <a:gd name="T112" fmla="+- 0 10714 1078"/>
            <a:gd name="T113" fmla="*/ T112 w 9636"/>
            <a:gd name="T114" fmla="+- 0 15772 1006"/>
            <a:gd name="T115" fmla="*/ 15772 h 14808"/>
            <a:gd name="T116" fmla="+- 0 10714 1078"/>
            <a:gd name="T117" fmla="*/ T116 w 9636"/>
            <a:gd name="T118" fmla="+- 0 1048 1006"/>
            <a:gd name="T119" fmla="*/ 1048 h 14808"/>
            <a:gd name="T120" fmla="+- 0 10657 1078"/>
            <a:gd name="T121" fmla="*/ T120 w 9636"/>
            <a:gd name="T122" fmla="+- 0 1062 1006"/>
            <a:gd name="T123" fmla="*/ 1062 h 14808"/>
            <a:gd name="T124" fmla="+- 0 1134 1078"/>
            <a:gd name="T125" fmla="*/ T124 w 9636"/>
            <a:gd name="T126" fmla="+- 0 1062 1006"/>
            <a:gd name="T127" fmla="*/ 1062 h 14808"/>
            <a:gd name="T128" fmla="+- 0 1134 1078"/>
            <a:gd name="T129" fmla="*/ T128 w 9636"/>
            <a:gd name="T130" fmla="+- 0 15757 1006"/>
            <a:gd name="T131" fmla="*/ 15757 h 14808"/>
            <a:gd name="T132" fmla="+- 0 10657 1078"/>
            <a:gd name="T133" fmla="*/ T132 w 9636"/>
            <a:gd name="T134" fmla="+- 0 15757 1006"/>
            <a:gd name="T135" fmla="*/ 15757 h 14808"/>
            <a:gd name="T136" fmla="+- 0 10657 1078"/>
            <a:gd name="T137" fmla="*/ T136 w 9636"/>
            <a:gd name="T138" fmla="+- 0 15743 1006"/>
            <a:gd name="T139" fmla="*/ 15743 h 14808"/>
            <a:gd name="T140" fmla="+- 0 1148 1078"/>
            <a:gd name="T141" fmla="*/ T140 w 9636"/>
            <a:gd name="T142" fmla="+- 0 15743 1006"/>
            <a:gd name="T143" fmla="*/ 15743 h 14808"/>
            <a:gd name="T144" fmla="+- 0 1148 1078"/>
            <a:gd name="T145" fmla="*/ T144 w 9636"/>
            <a:gd name="T146" fmla="+- 0 1075 1006"/>
            <a:gd name="T147" fmla="*/ 1075 h 14808"/>
            <a:gd name="T148" fmla="+- 0 10657 1078"/>
            <a:gd name="T149" fmla="*/ T148 w 9636"/>
            <a:gd name="T150" fmla="+- 0 1075 1006"/>
            <a:gd name="T151" fmla="*/ 1075 h 14808"/>
            <a:gd name="T152" fmla="+- 0 10657 1078"/>
            <a:gd name="T153" fmla="*/ T152 w 9636"/>
            <a:gd name="T154" fmla="+- 0 1062 1006"/>
            <a:gd name="T155" fmla="*/ 1062 h 14808"/>
            <a:gd name="T156" fmla="+- 0 10657 1078"/>
            <a:gd name="T157" fmla="*/ T156 w 9636"/>
            <a:gd name="T158" fmla="+- 0 1075 1006"/>
            <a:gd name="T159" fmla="*/ 1075 h 14808"/>
            <a:gd name="T160" fmla="+- 0 10643 1078"/>
            <a:gd name="T161" fmla="*/ T160 w 9636"/>
            <a:gd name="T162" fmla="+- 0 1075 1006"/>
            <a:gd name="T163" fmla="*/ 1075 h 14808"/>
            <a:gd name="T164" fmla="+- 0 10643 1078"/>
            <a:gd name="T165" fmla="*/ T164 w 9636"/>
            <a:gd name="T166" fmla="+- 0 15743 1006"/>
            <a:gd name="T167" fmla="*/ 15743 h 14808"/>
            <a:gd name="T168" fmla="+- 0 10657 1078"/>
            <a:gd name="T169" fmla="*/ T168 w 9636"/>
            <a:gd name="T170" fmla="+- 0 15743 1006"/>
            <a:gd name="T171" fmla="*/ 15743 h 14808"/>
            <a:gd name="T172" fmla="+- 0 10657 1078"/>
            <a:gd name="T173" fmla="*/ T172 w 9636"/>
            <a:gd name="T174" fmla="+- 0 1075 1006"/>
            <a:gd name="T175" fmla="*/ 1075 h 1480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 ang="0">
              <a:pos x="T145" y="T147"/>
            </a:cxn>
            <a:cxn ang="0">
              <a:pos x="T149" y="T151"/>
            </a:cxn>
            <a:cxn ang="0">
              <a:pos x="T153" y="T155"/>
            </a:cxn>
            <a:cxn ang="0">
              <a:pos x="T157" y="T159"/>
            </a:cxn>
            <a:cxn ang="0">
              <a:pos x="T161" y="T163"/>
            </a:cxn>
            <a:cxn ang="0">
              <a:pos x="T165" y="T167"/>
            </a:cxn>
            <a:cxn ang="0">
              <a:pos x="T169" y="T171"/>
            </a:cxn>
            <a:cxn ang="0">
              <a:pos x="T173" y="T175"/>
            </a:cxn>
          </a:cxnLst>
          <a:rect l="0" t="0" r="r" b="b"/>
          <a:pathLst>
            <a:path w="9636" h="14808">
              <a:moveTo>
                <a:pt x="9600" y="0"/>
              </a:moveTo>
              <a:lnTo>
                <a:pt x="36" y="0"/>
              </a:lnTo>
              <a:lnTo>
                <a:pt x="22" y="2"/>
              </a:lnTo>
              <a:lnTo>
                <a:pt x="10" y="10"/>
              </a:lnTo>
              <a:lnTo>
                <a:pt x="3" y="21"/>
              </a:lnTo>
              <a:lnTo>
                <a:pt x="0" y="34"/>
              </a:lnTo>
              <a:lnTo>
                <a:pt x="0" y="14772"/>
              </a:lnTo>
              <a:lnTo>
                <a:pt x="3" y="14785"/>
              </a:lnTo>
              <a:lnTo>
                <a:pt x="10" y="14797"/>
              </a:lnTo>
              <a:lnTo>
                <a:pt x="22" y="14805"/>
              </a:lnTo>
              <a:lnTo>
                <a:pt x="36" y="14808"/>
              </a:lnTo>
              <a:lnTo>
                <a:pt x="9600" y="14808"/>
              </a:lnTo>
              <a:lnTo>
                <a:pt x="9614" y="14805"/>
              </a:lnTo>
              <a:lnTo>
                <a:pt x="9625" y="14797"/>
              </a:lnTo>
              <a:lnTo>
                <a:pt x="9633" y="14785"/>
              </a:lnTo>
              <a:lnTo>
                <a:pt x="9636" y="14772"/>
              </a:lnTo>
              <a:lnTo>
                <a:pt x="9636" y="14766"/>
              </a:lnTo>
              <a:lnTo>
                <a:pt x="42" y="14766"/>
              </a:lnTo>
              <a:lnTo>
                <a:pt x="42" y="42"/>
              </a:lnTo>
              <a:lnTo>
                <a:pt x="9636" y="42"/>
              </a:lnTo>
              <a:lnTo>
                <a:pt x="9636" y="34"/>
              </a:lnTo>
              <a:lnTo>
                <a:pt x="9633" y="21"/>
              </a:lnTo>
              <a:lnTo>
                <a:pt x="9625" y="10"/>
              </a:lnTo>
              <a:lnTo>
                <a:pt x="9614" y="2"/>
              </a:lnTo>
              <a:lnTo>
                <a:pt x="9600" y="0"/>
              </a:lnTo>
              <a:close/>
              <a:moveTo>
                <a:pt x="9636" y="42"/>
              </a:moveTo>
              <a:lnTo>
                <a:pt x="9594" y="42"/>
              </a:lnTo>
              <a:lnTo>
                <a:pt x="9594" y="14766"/>
              </a:lnTo>
              <a:lnTo>
                <a:pt x="9636" y="14766"/>
              </a:lnTo>
              <a:lnTo>
                <a:pt x="9636" y="42"/>
              </a:lnTo>
              <a:close/>
              <a:moveTo>
                <a:pt x="9579" y="56"/>
              </a:moveTo>
              <a:lnTo>
                <a:pt x="56" y="56"/>
              </a:lnTo>
              <a:lnTo>
                <a:pt x="56" y="14751"/>
              </a:lnTo>
              <a:lnTo>
                <a:pt x="9579" y="14751"/>
              </a:lnTo>
              <a:lnTo>
                <a:pt x="9579" y="14737"/>
              </a:lnTo>
              <a:lnTo>
                <a:pt x="70" y="14737"/>
              </a:lnTo>
              <a:lnTo>
                <a:pt x="70" y="69"/>
              </a:lnTo>
              <a:lnTo>
                <a:pt x="9579" y="69"/>
              </a:lnTo>
              <a:lnTo>
                <a:pt x="9579" y="56"/>
              </a:lnTo>
              <a:close/>
              <a:moveTo>
                <a:pt x="9579" y="69"/>
              </a:moveTo>
              <a:lnTo>
                <a:pt x="9565" y="69"/>
              </a:lnTo>
              <a:lnTo>
                <a:pt x="9565" y="14737"/>
              </a:lnTo>
              <a:lnTo>
                <a:pt x="9579" y="14737"/>
              </a:lnTo>
              <a:lnTo>
                <a:pt x="9579" y="69"/>
              </a:lnTo>
              <a:close/>
            </a:path>
          </a:pathLst>
        </a:custGeom>
        <a:solidFill>
          <a:srgbClr val="385D8A"/>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69850</xdr:colOff>
          <xdr:row>0</xdr:row>
          <xdr:rowOff>171450</xdr:rowOff>
        </xdr:from>
        <xdr:to>
          <xdr:col>17</xdr:col>
          <xdr:colOff>260350</xdr:colOff>
          <xdr:row>2</xdr:row>
          <xdr:rowOff>19050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52"/>
  <sheetViews>
    <sheetView tabSelected="1" view="pageBreakPreview" topLeftCell="A11" zoomScale="55" zoomScaleNormal="100" zoomScaleSheetLayoutView="55" workbookViewId="0">
      <selection activeCell="R21" sqref="R21"/>
    </sheetView>
  </sheetViews>
  <sheetFormatPr defaultColWidth="9" defaultRowHeight="13" x14ac:dyDescent="0.2"/>
  <cols>
    <col min="1" max="2" width="6.08203125" style="3" customWidth="1"/>
    <col min="3" max="3" width="8.6640625" style="3" customWidth="1"/>
    <col min="4" max="7" width="6.08203125" style="3" customWidth="1"/>
    <col min="8" max="8" width="7" style="3" customWidth="1"/>
    <col min="9" max="17" width="6.08203125" style="3" customWidth="1"/>
    <col min="18" max="18" width="7.58203125" style="3" customWidth="1"/>
    <col min="19" max="19" width="6.08203125" style="3" customWidth="1"/>
    <col min="20" max="16384" width="9" style="3"/>
  </cols>
  <sheetData>
    <row r="1" spans="2:18" ht="19.5" customHeight="1" x14ac:dyDescent="0.2"/>
    <row r="2" spans="2:18" ht="19.5" customHeight="1" x14ac:dyDescent="0.2"/>
    <row r="3" spans="2:18" ht="19.5" customHeight="1" thickBot="1" x14ac:dyDescent="0.25"/>
    <row r="4" spans="2:18" ht="19.5" customHeight="1" x14ac:dyDescent="0.2">
      <c r="B4" s="110" t="s">
        <v>0</v>
      </c>
      <c r="C4" s="111"/>
      <c r="D4" s="114" t="s">
        <v>2</v>
      </c>
      <c r="E4" s="114"/>
      <c r="F4" s="114"/>
      <c r="G4" s="114"/>
      <c r="H4" s="114"/>
      <c r="I4" s="114"/>
      <c r="J4" s="114"/>
      <c r="K4" s="114"/>
      <c r="L4" s="114"/>
      <c r="M4" s="114"/>
      <c r="N4" s="114"/>
      <c r="O4" s="114"/>
      <c r="P4" s="114"/>
      <c r="Q4" s="114"/>
      <c r="R4" s="115"/>
    </row>
    <row r="5" spans="2:18" ht="19.5" customHeight="1" x14ac:dyDescent="0.2">
      <c r="B5" s="112"/>
      <c r="C5" s="113"/>
      <c r="D5" s="116" t="s">
        <v>75</v>
      </c>
      <c r="E5" s="116"/>
      <c r="F5" s="116"/>
      <c r="G5" s="116"/>
      <c r="H5" s="116"/>
      <c r="I5" s="116"/>
      <c r="J5" s="116"/>
      <c r="K5" s="116"/>
      <c r="L5" s="116"/>
      <c r="M5" s="116"/>
      <c r="N5" s="116"/>
      <c r="O5" s="116"/>
      <c r="P5" s="116"/>
      <c r="Q5" s="116"/>
      <c r="R5" s="117"/>
    </row>
    <row r="6" spans="2:18" ht="19.5" customHeight="1" x14ac:dyDescent="0.2">
      <c r="B6" s="112"/>
      <c r="C6" s="113"/>
      <c r="D6" s="118"/>
      <c r="E6" s="118"/>
      <c r="F6" s="118"/>
      <c r="G6" s="118"/>
      <c r="H6" s="118"/>
      <c r="I6" s="118"/>
      <c r="J6" s="118"/>
      <c r="K6" s="118"/>
      <c r="L6" s="118"/>
      <c r="M6" s="118"/>
      <c r="N6" s="118"/>
      <c r="O6" s="118"/>
      <c r="P6" s="118"/>
      <c r="Q6" s="118"/>
      <c r="R6" s="119"/>
    </row>
    <row r="7" spans="2:18" ht="19.5" customHeight="1" thickBot="1" x14ac:dyDescent="0.25">
      <c r="B7" s="120" t="s">
        <v>1</v>
      </c>
      <c r="C7" s="121"/>
      <c r="D7" s="122" t="s">
        <v>74</v>
      </c>
      <c r="E7" s="122"/>
      <c r="F7" s="122"/>
      <c r="G7" s="122"/>
      <c r="H7" s="122"/>
      <c r="I7" s="122"/>
      <c r="J7" s="122"/>
      <c r="K7" s="122"/>
      <c r="L7" s="122"/>
      <c r="M7" s="122"/>
      <c r="N7" s="122"/>
      <c r="O7" s="122"/>
      <c r="P7" s="122"/>
      <c r="Q7" s="122"/>
      <c r="R7" s="123"/>
    </row>
    <row r="8" spans="2:18" ht="19.5" customHeight="1" x14ac:dyDescent="0.2">
      <c r="B8" s="24" t="s">
        <v>69</v>
      </c>
      <c r="C8" s="21"/>
      <c r="D8" s="14"/>
      <c r="E8" s="14"/>
      <c r="F8" s="14"/>
      <c r="G8" s="14"/>
      <c r="H8" s="14"/>
      <c r="I8" s="14"/>
      <c r="J8" s="14"/>
      <c r="K8" s="14"/>
      <c r="L8" s="14"/>
      <c r="M8" s="14"/>
      <c r="N8" s="14"/>
      <c r="O8" s="14"/>
      <c r="P8" s="14"/>
      <c r="Q8" s="14"/>
      <c r="R8" s="14"/>
    </row>
    <row r="9" spans="2:18" ht="19.5" customHeight="1" x14ac:dyDescent="0.2">
      <c r="B9" s="24"/>
      <c r="C9" s="21"/>
      <c r="D9" s="14"/>
      <c r="E9" s="14"/>
      <c r="F9" s="14"/>
      <c r="G9" s="14"/>
      <c r="H9" s="14"/>
      <c r="I9" s="14"/>
      <c r="J9" s="14"/>
      <c r="K9" s="14"/>
      <c r="L9" s="14"/>
      <c r="M9" s="14"/>
      <c r="N9" s="14"/>
      <c r="O9" s="14"/>
      <c r="P9" s="14"/>
      <c r="Q9" s="14"/>
      <c r="R9" s="14"/>
    </row>
    <row r="10" spans="2:18" ht="19.5" customHeight="1" thickBot="1" x14ac:dyDescent="0.25">
      <c r="E10" s="15"/>
      <c r="F10" s="3" t="s">
        <v>67</v>
      </c>
    </row>
    <row r="11" spans="2:18" ht="19.5" customHeight="1" thickBot="1" x14ac:dyDescent="0.25">
      <c r="B11" s="33" t="s">
        <v>3</v>
      </c>
      <c r="C11" s="33"/>
      <c r="D11" s="33"/>
      <c r="E11" s="33"/>
      <c r="F11" s="33"/>
      <c r="G11" s="33"/>
      <c r="H11" s="33"/>
      <c r="I11" s="124" t="s">
        <v>61</v>
      </c>
      <c r="J11" s="33" t="s">
        <v>4</v>
      </c>
      <c r="K11" s="33"/>
      <c r="L11" s="33"/>
      <c r="M11" s="33"/>
      <c r="N11" s="33"/>
      <c r="O11" s="33"/>
      <c r="P11" s="33"/>
      <c r="Q11" s="33"/>
      <c r="R11" s="33"/>
    </row>
    <row r="12" spans="2:18" ht="19.5" customHeight="1" thickBot="1" x14ac:dyDescent="0.25">
      <c r="B12" s="52" t="s">
        <v>71</v>
      </c>
      <c r="C12" s="52"/>
      <c r="D12" s="52"/>
      <c r="E12" s="52" t="s">
        <v>5</v>
      </c>
      <c r="F12" s="52"/>
      <c r="G12" s="52"/>
      <c r="H12" s="52"/>
      <c r="I12" s="125"/>
      <c r="J12" s="52" t="s">
        <v>76</v>
      </c>
      <c r="K12" s="52"/>
      <c r="L12" s="52" t="s">
        <v>6</v>
      </c>
      <c r="M12" s="81"/>
      <c r="N12" s="10" t="s">
        <v>7</v>
      </c>
      <c r="O12" s="127">
        <f>ROUND((E13+E14),2)</f>
        <v>0</v>
      </c>
      <c r="P12" s="127"/>
      <c r="Q12" s="1" t="s">
        <v>8</v>
      </c>
      <c r="R12" s="16"/>
    </row>
    <row r="13" spans="2:18" ht="19.5" customHeight="1" thickBot="1" x14ac:dyDescent="0.25">
      <c r="B13" s="101" t="s">
        <v>78</v>
      </c>
      <c r="C13" s="101"/>
      <c r="D13" s="16" t="s">
        <v>9</v>
      </c>
      <c r="E13" s="102"/>
      <c r="F13" s="103"/>
      <c r="G13" s="1" t="s">
        <v>8</v>
      </c>
      <c r="H13" s="16" t="s">
        <v>10</v>
      </c>
      <c r="I13" s="125"/>
      <c r="J13" s="52" t="s">
        <v>77</v>
      </c>
      <c r="K13" s="52"/>
      <c r="L13" s="52" t="s">
        <v>11</v>
      </c>
      <c r="M13" s="81"/>
      <c r="N13" s="10" t="s">
        <v>7</v>
      </c>
      <c r="O13" s="127">
        <f>E15*0.5</f>
        <v>0</v>
      </c>
      <c r="P13" s="127"/>
      <c r="Q13" s="1" t="s">
        <v>8</v>
      </c>
      <c r="R13" s="16"/>
    </row>
    <row r="14" spans="2:18" ht="19.5" customHeight="1" thickBot="1" x14ac:dyDescent="0.25">
      <c r="B14" s="101"/>
      <c r="C14" s="101"/>
      <c r="D14" s="16" t="s">
        <v>12</v>
      </c>
      <c r="E14" s="102"/>
      <c r="F14" s="103"/>
      <c r="G14" s="1" t="s">
        <v>8</v>
      </c>
      <c r="H14" s="16" t="s">
        <v>13</v>
      </c>
      <c r="I14" s="125"/>
      <c r="J14" s="86" t="s">
        <v>14</v>
      </c>
      <c r="K14" s="128"/>
      <c r="L14" s="128"/>
      <c r="M14" s="128"/>
      <c r="N14" s="128"/>
      <c r="O14" s="129">
        <f>SUM(O12:O13)</f>
        <v>0</v>
      </c>
      <c r="P14" s="130"/>
      <c r="Q14" s="1" t="s">
        <v>8</v>
      </c>
      <c r="R14" s="16" t="s">
        <v>15</v>
      </c>
    </row>
    <row r="15" spans="2:18" ht="23.5" customHeight="1" thickBot="1" x14ac:dyDescent="0.25">
      <c r="B15" s="101" t="s">
        <v>88</v>
      </c>
      <c r="C15" s="101"/>
      <c r="D15" s="101"/>
      <c r="E15" s="102"/>
      <c r="F15" s="103"/>
      <c r="G15" s="1" t="s">
        <v>8</v>
      </c>
      <c r="H15" s="16" t="s">
        <v>16</v>
      </c>
      <c r="I15" s="125"/>
      <c r="J15" s="104" t="s">
        <v>17</v>
      </c>
      <c r="K15" s="78"/>
      <c r="L15" s="78"/>
      <c r="M15" s="78"/>
      <c r="N15" s="78"/>
      <c r="O15" s="78"/>
      <c r="P15" s="78"/>
      <c r="Q15" s="78"/>
      <c r="R15" s="105"/>
    </row>
    <row r="16" spans="2:18" ht="19.5" customHeight="1" thickBot="1" x14ac:dyDescent="0.25">
      <c r="B16" s="85" t="s">
        <v>14</v>
      </c>
      <c r="C16" s="85"/>
      <c r="D16" s="85"/>
      <c r="E16" s="106">
        <f>SUM(E13:F15)</f>
        <v>0</v>
      </c>
      <c r="F16" s="107"/>
      <c r="G16" s="1" t="s">
        <v>8</v>
      </c>
      <c r="H16" s="16" t="s">
        <v>18</v>
      </c>
      <c r="I16" s="126"/>
      <c r="J16" s="11" t="s">
        <v>19</v>
      </c>
      <c r="K16" s="108">
        <f>O14</f>
        <v>0</v>
      </c>
      <c r="L16" s="108"/>
      <c r="M16" s="108"/>
      <c r="N16" s="51" t="str">
        <f>IF(O14&gt;1000,"＞ 1000㎡につき附置義務条例の対象", "≦ 1000㎡につき附置義務条例の対象外")</f>
        <v>≦ 1000㎡につき附置義務条例の対象外</v>
      </c>
      <c r="O16" s="51"/>
      <c r="P16" s="51"/>
      <c r="Q16" s="51"/>
      <c r="R16" s="109"/>
    </row>
    <row r="17" spans="2:18" ht="19.5" customHeight="1" x14ac:dyDescent="0.2">
      <c r="B17" s="98" t="s">
        <v>70</v>
      </c>
      <c r="C17" s="99"/>
      <c r="D17" s="99"/>
      <c r="E17" s="99"/>
      <c r="F17" s="99"/>
      <c r="G17" s="99"/>
      <c r="H17" s="99"/>
      <c r="I17" s="99"/>
      <c r="J17" s="84" t="s">
        <v>60</v>
      </c>
    </row>
    <row r="18" spans="2:18" ht="19.5" customHeight="1" thickBot="1" x14ac:dyDescent="0.25">
      <c r="B18" s="100"/>
      <c r="C18" s="100"/>
      <c r="D18" s="100"/>
      <c r="E18" s="100"/>
      <c r="F18" s="100"/>
      <c r="G18" s="100"/>
      <c r="H18" s="100"/>
      <c r="I18" s="100"/>
      <c r="J18" s="32"/>
    </row>
    <row r="19" spans="2:18" ht="19.5" customHeight="1" thickBot="1" x14ac:dyDescent="0.25">
      <c r="B19" s="33" t="s">
        <v>20</v>
      </c>
      <c r="C19" s="33"/>
      <c r="D19" s="33"/>
      <c r="E19" s="33"/>
      <c r="F19" s="33"/>
      <c r="G19" s="33"/>
      <c r="H19" s="33"/>
      <c r="I19" s="33"/>
      <c r="J19" s="33"/>
      <c r="K19" s="33"/>
      <c r="L19" s="33"/>
      <c r="M19" s="33"/>
      <c r="N19" s="33"/>
      <c r="O19" s="33"/>
      <c r="P19" s="33"/>
      <c r="Q19" s="33"/>
      <c r="R19" s="33"/>
    </row>
    <row r="20" spans="2:18" ht="19.5" customHeight="1" thickBot="1" x14ac:dyDescent="0.25">
      <c r="B20" s="52" t="s">
        <v>9</v>
      </c>
      <c r="C20" s="92" t="s">
        <v>21</v>
      </c>
      <c r="D20" s="93"/>
      <c r="E20" s="93"/>
      <c r="F20" s="93"/>
      <c r="G20" s="93"/>
      <c r="H20" s="94"/>
      <c r="I20" s="95">
        <f>IF(K16&lt;=1000,0,IF(E13&lt;=10000,E13,10000))</f>
        <v>0</v>
      </c>
      <c r="J20" s="95"/>
      <c r="K20" s="96"/>
      <c r="L20" s="17" t="s">
        <v>22</v>
      </c>
      <c r="M20" s="17" t="s">
        <v>7</v>
      </c>
      <c r="N20" s="97">
        <f>I20*1</f>
        <v>0</v>
      </c>
      <c r="O20" s="97"/>
      <c r="P20" s="97"/>
      <c r="Q20" s="8" t="s">
        <v>8</v>
      </c>
      <c r="R20" s="16"/>
    </row>
    <row r="21" spans="2:18" ht="19.5" customHeight="1" thickBot="1" x14ac:dyDescent="0.25">
      <c r="B21" s="52"/>
      <c r="C21" s="27" t="s">
        <v>23</v>
      </c>
      <c r="D21" s="27"/>
      <c r="E21" s="27"/>
      <c r="F21" s="27"/>
      <c r="G21" s="27"/>
      <c r="H21" s="27"/>
      <c r="I21" s="95">
        <f>IF(K16&lt;=1000,0,IF(E13&lt;=50000,(IF(E13&gt;10000,E13-10000,0)),IF(E13&gt;50000,40000,0)))</f>
        <v>0</v>
      </c>
      <c r="J21" s="95"/>
      <c r="K21" s="96"/>
      <c r="L21" s="17" t="s">
        <v>24</v>
      </c>
      <c r="M21" s="17" t="s">
        <v>7</v>
      </c>
      <c r="N21" s="97">
        <f>I21*0.7</f>
        <v>0</v>
      </c>
      <c r="O21" s="97"/>
      <c r="P21" s="97"/>
      <c r="Q21" s="8" t="s">
        <v>8</v>
      </c>
      <c r="R21" s="16"/>
    </row>
    <row r="22" spans="2:18" ht="19.5" customHeight="1" thickBot="1" x14ac:dyDescent="0.25">
      <c r="B22" s="52"/>
      <c r="C22" s="52" t="s">
        <v>25</v>
      </c>
      <c r="D22" s="52"/>
      <c r="E22" s="52"/>
      <c r="F22" s="52"/>
      <c r="G22" s="52"/>
      <c r="H22" s="52"/>
      <c r="I22" s="95">
        <f>IF(K16&lt;=1000,0,IF(50000&lt;E13,(IF(E13&lt;=100000,E13-50000,50000)),0))</f>
        <v>0</v>
      </c>
      <c r="J22" s="95"/>
      <c r="K22" s="96"/>
      <c r="L22" s="17" t="s">
        <v>26</v>
      </c>
      <c r="M22" s="17" t="s">
        <v>7</v>
      </c>
      <c r="N22" s="97">
        <f>I22*0.6</f>
        <v>0</v>
      </c>
      <c r="O22" s="97"/>
      <c r="P22" s="97"/>
      <c r="Q22" s="8" t="s">
        <v>8</v>
      </c>
      <c r="R22" s="16"/>
    </row>
    <row r="23" spans="2:18" ht="19.5" customHeight="1" thickBot="1" x14ac:dyDescent="0.25">
      <c r="B23" s="52"/>
      <c r="C23" s="27" t="s">
        <v>27</v>
      </c>
      <c r="D23" s="27"/>
      <c r="E23" s="27"/>
      <c r="F23" s="27"/>
      <c r="G23" s="27"/>
      <c r="H23" s="27"/>
      <c r="I23" s="95">
        <f>IF(K16&lt;=1000,0,IF(E13&gt;100000,E13-100000,0))</f>
        <v>0</v>
      </c>
      <c r="J23" s="95"/>
      <c r="K23" s="96"/>
      <c r="L23" s="17" t="s">
        <v>28</v>
      </c>
      <c r="M23" s="17" t="s">
        <v>7</v>
      </c>
      <c r="N23" s="97">
        <f>I23*0.5</f>
        <v>0</v>
      </c>
      <c r="O23" s="97"/>
      <c r="P23" s="97"/>
      <c r="Q23" s="8" t="s">
        <v>8</v>
      </c>
      <c r="R23" s="16"/>
    </row>
    <row r="24" spans="2:18" ht="19.5" customHeight="1" thickBot="1" x14ac:dyDescent="0.25">
      <c r="B24" s="85" t="s">
        <v>14</v>
      </c>
      <c r="C24" s="85"/>
      <c r="D24" s="85"/>
      <c r="E24" s="85"/>
      <c r="F24" s="85"/>
      <c r="G24" s="85"/>
      <c r="H24" s="85"/>
      <c r="I24" s="85"/>
      <c r="J24" s="85"/>
      <c r="K24" s="85"/>
      <c r="L24" s="85"/>
      <c r="M24" s="86"/>
      <c r="N24" s="35">
        <f>SUM(N20:P23)</f>
        <v>0</v>
      </c>
      <c r="O24" s="87"/>
      <c r="P24" s="36"/>
      <c r="Q24" s="8" t="s">
        <v>8</v>
      </c>
      <c r="R24" s="16" t="s">
        <v>29</v>
      </c>
    </row>
    <row r="25" spans="2:18" ht="19.5" customHeight="1" x14ac:dyDescent="0.2">
      <c r="J25" s="84" t="s">
        <v>60</v>
      </c>
    </row>
    <row r="26" spans="2:18" ht="19.5" customHeight="1" thickBot="1" x14ac:dyDescent="0.25">
      <c r="J26" s="32"/>
    </row>
    <row r="27" spans="2:18" ht="19.5" customHeight="1" thickBot="1" x14ac:dyDescent="0.25">
      <c r="B27" s="33" t="s">
        <v>30</v>
      </c>
      <c r="C27" s="33"/>
      <c r="D27" s="33"/>
      <c r="E27" s="33"/>
      <c r="F27" s="33"/>
      <c r="G27" s="33"/>
      <c r="H27" s="33"/>
      <c r="I27" s="33"/>
      <c r="J27" s="33"/>
      <c r="K27" s="33"/>
      <c r="L27" s="33"/>
      <c r="M27" s="33"/>
      <c r="N27" s="33"/>
      <c r="O27" s="33"/>
      <c r="P27" s="33"/>
      <c r="Q27" s="33"/>
      <c r="R27" s="33"/>
    </row>
    <row r="28" spans="2:18" ht="19.5" customHeight="1" thickBot="1" x14ac:dyDescent="0.25">
      <c r="B28" s="52" t="s">
        <v>80</v>
      </c>
      <c r="C28" s="52"/>
      <c r="D28" s="18" t="s">
        <v>62</v>
      </c>
      <c r="E28" s="91">
        <f>IF(K16&lt;=1000,0,E14)</f>
        <v>0</v>
      </c>
      <c r="F28" s="91"/>
      <c r="G28" s="17" t="s">
        <v>33</v>
      </c>
      <c r="H28" s="5" t="s">
        <v>34</v>
      </c>
      <c r="I28" s="30">
        <f>IF(K16&lt;=1000,0,N24)</f>
        <v>0</v>
      </c>
      <c r="J28" s="30"/>
      <c r="K28" s="7" t="s">
        <v>63</v>
      </c>
      <c r="L28" s="9"/>
      <c r="M28" s="17" t="s">
        <v>7</v>
      </c>
      <c r="N28" s="90" t="s">
        <v>72</v>
      </c>
      <c r="O28" s="90"/>
      <c r="P28" s="30">
        <f>ROUND((E28+I28)/200,2)</f>
        <v>0</v>
      </c>
      <c r="Q28" s="30"/>
      <c r="R28" s="4" t="s">
        <v>57</v>
      </c>
    </row>
    <row r="29" spans="2:18" ht="19.5" customHeight="1" thickBot="1" x14ac:dyDescent="0.25">
      <c r="B29" s="88" t="s">
        <v>79</v>
      </c>
      <c r="C29" s="88"/>
      <c r="D29" s="18" t="s">
        <v>35</v>
      </c>
      <c r="E29" s="89">
        <f>IF(K16&lt;=1000,0,E15)</f>
        <v>0</v>
      </c>
      <c r="F29" s="89"/>
      <c r="G29" s="89"/>
      <c r="H29" s="89"/>
      <c r="I29" s="89"/>
      <c r="J29" s="89"/>
      <c r="K29" s="7" t="s">
        <v>36</v>
      </c>
      <c r="L29" s="9"/>
      <c r="M29" s="17" t="s">
        <v>7</v>
      </c>
      <c r="N29" s="90" t="s">
        <v>72</v>
      </c>
      <c r="O29" s="90"/>
      <c r="P29" s="30">
        <f>ROUND(E29/450,2)</f>
        <v>0</v>
      </c>
      <c r="Q29" s="30"/>
      <c r="R29" s="4" t="s">
        <v>58</v>
      </c>
    </row>
    <row r="30" spans="2:18" ht="19.5" customHeight="1" thickBot="1" x14ac:dyDescent="0.25">
      <c r="B30" s="52" t="s">
        <v>14</v>
      </c>
      <c r="C30" s="52"/>
      <c r="D30" s="52" t="s">
        <v>32</v>
      </c>
      <c r="E30" s="52"/>
      <c r="F30" s="52"/>
      <c r="G30" s="52"/>
      <c r="H30" s="52"/>
      <c r="I30" s="52"/>
      <c r="J30" s="52"/>
      <c r="K30" s="52"/>
      <c r="L30" s="52"/>
      <c r="M30" s="52"/>
      <c r="N30" s="81"/>
      <c r="O30" s="17" t="s">
        <v>7</v>
      </c>
      <c r="P30" s="82">
        <f>SUM(P28:P29)</f>
        <v>0</v>
      </c>
      <c r="Q30" s="83"/>
      <c r="R30" s="4" t="s">
        <v>59</v>
      </c>
    </row>
    <row r="31" spans="2:18" ht="19.5" customHeight="1" x14ac:dyDescent="0.2">
      <c r="J31" s="84" t="s">
        <v>60</v>
      </c>
    </row>
    <row r="32" spans="2:18" ht="19.5" customHeight="1" thickBot="1" x14ac:dyDescent="0.25">
      <c r="J32" s="32"/>
    </row>
    <row r="33" spans="2:18" ht="19.5" customHeight="1" thickBot="1" x14ac:dyDescent="0.25">
      <c r="B33" s="53" t="s">
        <v>37</v>
      </c>
      <c r="C33" s="54"/>
      <c r="D33" s="54"/>
      <c r="E33" s="54"/>
      <c r="F33" s="54"/>
      <c r="G33" s="54"/>
      <c r="H33" s="54"/>
      <c r="I33" s="54"/>
      <c r="J33" s="54"/>
      <c r="K33" s="54"/>
      <c r="L33" s="54"/>
      <c r="M33" s="54"/>
      <c r="N33" s="54"/>
      <c r="O33" s="54"/>
      <c r="P33" s="54"/>
      <c r="Q33" s="54"/>
      <c r="R33" s="55"/>
    </row>
    <row r="34" spans="2:18" ht="19.5" customHeight="1" thickBot="1" x14ac:dyDescent="0.25">
      <c r="B34" s="48" t="s">
        <v>38</v>
      </c>
      <c r="C34" s="50" t="s">
        <v>7</v>
      </c>
      <c r="D34" s="50" t="s">
        <v>39</v>
      </c>
      <c r="F34" s="78" t="s">
        <v>54</v>
      </c>
      <c r="G34" s="78"/>
      <c r="H34" s="78"/>
      <c r="I34" s="21" t="s">
        <v>55</v>
      </c>
      <c r="J34" s="30">
        <f>IF(K16&lt;=1000,0,IF(E16&lt;6000,E16," "))</f>
        <v>0</v>
      </c>
      <c r="K34" s="30"/>
      <c r="L34" s="2" t="s">
        <v>53</v>
      </c>
      <c r="M34" s="12"/>
      <c r="N34" s="38" t="s">
        <v>66</v>
      </c>
      <c r="O34" s="40" t="s">
        <v>73</v>
      </c>
      <c r="P34" s="42" t="e">
        <f>IF(1-1000*(6000-J34)/(6000*G35-1000*L35)&lt;0.01,0.01,ROUND(1-1000*(6000-J34)/(6000*G35-1000*L35),2))</f>
        <v>#DIV/0!</v>
      </c>
      <c r="Q34" s="43"/>
      <c r="R34" s="46" t="s">
        <v>40</v>
      </c>
    </row>
    <row r="35" spans="2:18" ht="19.5" customHeight="1" thickBot="1" x14ac:dyDescent="0.25">
      <c r="B35" s="49"/>
      <c r="C35" s="51"/>
      <c r="D35" s="51"/>
      <c r="E35" s="79" t="s">
        <v>64</v>
      </c>
      <c r="F35" s="79"/>
      <c r="G35" s="80">
        <f>IF(K16&lt;=1000,0,IF(E16&lt;6000,O14,""))</f>
        <v>0</v>
      </c>
      <c r="H35" s="80"/>
      <c r="I35" s="20" t="s">
        <v>65</v>
      </c>
      <c r="J35" s="7" t="s">
        <v>56</v>
      </c>
      <c r="K35" s="13"/>
      <c r="L35" s="30">
        <f>IF(K16&lt;=1000,0,IF(E16&lt;6000,E16,""))</f>
        <v>0</v>
      </c>
      <c r="M35" s="30"/>
      <c r="N35" s="39"/>
      <c r="O35" s="41"/>
      <c r="P35" s="44"/>
      <c r="Q35" s="45"/>
      <c r="R35" s="47"/>
    </row>
    <row r="36" spans="2:18" ht="19.5" customHeight="1" x14ac:dyDescent="0.2">
      <c r="J36" s="31" t="s">
        <v>60</v>
      </c>
      <c r="R36" s="25" t="s">
        <v>68</v>
      </c>
    </row>
    <row r="37" spans="2:18" ht="19.5" customHeight="1" thickBot="1" x14ac:dyDescent="0.25">
      <c r="J37" s="32"/>
    </row>
    <row r="38" spans="2:18" ht="19.5" customHeight="1" thickBot="1" x14ac:dyDescent="0.25">
      <c r="B38" s="33" t="s">
        <v>41</v>
      </c>
      <c r="C38" s="33"/>
      <c r="D38" s="33"/>
      <c r="E38" s="33"/>
      <c r="F38" s="33"/>
      <c r="G38" s="33"/>
      <c r="H38" s="33"/>
      <c r="I38" s="33"/>
      <c r="J38" s="33"/>
      <c r="K38" s="33"/>
      <c r="L38" s="33"/>
      <c r="M38" s="33"/>
      <c r="N38" s="33"/>
      <c r="O38" s="33"/>
      <c r="P38" s="33"/>
      <c r="Q38" s="33"/>
      <c r="R38" s="33"/>
    </row>
    <row r="39" spans="2:18" ht="19.5" customHeight="1" thickBot="1" x14ac:dyDescent="0.25">
      <c r="B39" s="27" t="s">
        <v>42</v>
      </c>
      <c r="C39" s="27"/>
      <c r="D39" s="27"/>
      <c r="E39" s="27"/>
      <c r="F39" s="19" t="s">
        <v>47</v>
      </c>
      <c r="G39" s="34">
        <f>IF(E16&lt;6000,ROUND(P30,2),"")</f>
        <v>0</v>
      </c>
      <c r="H39" s="34"/>
      <c r="I39" s="17" t="s">
        <v>45</v>
      </c>
      <c r="J39" s="5" t="s">
        <v>46</v>
      </c>
      <c r="K39" s="35" t="e">
        <f>IF(E16&lt;6000,ROUND(P34,2),"")</f>
        <v>#DIV/0!</v>
      </c>
      <c r="L39" s="36"/>
      <c r="M39" s="17" t="s">
        <v>7</v>
      </c>
      <c r="N39" s="37" t="s">
        <v>43</v>
      </c>
      <c r="O39" s="37"/>
      <c r="P39" s="37"/>
      <c r="Q39" s="22" t="e">
        <f>IF(E16&lt;6000,ROUNDUP(G39*K39,0),"")</f>
        <v>#DIV/0!</v>
      </c>
      <c r="R39" s="1" t="s">
        <v>31</v>
      </c>
    </row>
    <row r="40" spans="2:18" ht="19.5" customHeight="1" thickBot="1" x14ac:dyDescent="0.25">
      <c r="B40" s="27" t="s">
        <v>44</v>
      </c>
      <c r="C40" s="27"/>
      <c r="D40" s="27"/>
      <c r="E40" s="27"/>
      <c r="F40" s="28" t="s">
        <v>47</v>
      </c>
      <c r="G40" s="28"/>
      <c r="H40" s="28"/>
      <c r="I40" s="28"/>
      <c r="J40" s="28"/>
      <c r="K40" s="28"/>
      <c r="L40" s="29"/>
      <c r="M40" s="17" t="s">
        <v>7</v>
      </c>
      <c r="N40" s="37" t="s">
        <v>43</v>
      </c>
      <c r="O40" s="37"/>
      <c r="P40" s="37"/>
      <c r="Q40" s="23" t="str">
        <f>IF(E16&lt;6000,"",ROUNDUP(P30,0))</f>
        <v/>
      </c>
      <c r="R40" s="1" t="s">
        <v>31</v>
      </c>
    </row>
    <row r="41" spans="2:18" ht="19.5" customHeight="1" x14ac:dyDescent="0.2">
      <c r="K41" s="3" t="e">
        <f>IF(Q40="",Q39,IF(Q39="",Q40,""))</f>
        <v>#DIV/0!</v>
      </c>
      <c r="L41" s="3" t="e">
        <f>IF(Q39&lt;10,"台 ≦ 10台につき車いす対応等駐車施設設置不要",IF(Q39&gt;10,"台 ＞ 10台につき車いす対応等駐車施設設置の対象",IF(Q40&gt;10,"台 ＞ 10台につき車いす対応等駐車施設設置の対象","")))</f>
        <v>#DIV/0!</v>
      </c>
    </row>
    <row r="42" spans="2:18" ht="19.5" customHeight="1" thickBot="1" x14ac:dyDescent="0.35">
      <c r="B42" s="26" t="s">
        <v>85</v>
      </c>
      <c r="J42" s="6"/>
    </row>
    <row r="43" spans="2:18" ht="19.5" customHeight="1" thickBot="1" x14ac:dyDescent="0.25">
      <c r="B43" s="53" t="s">
        <v>48</v>
      </c>
      <c r="C43" s="54"/>
      <c r="D43" s="54"/>
      <c r="E43" s="54"/>
      <c r="F43" s="54"/>
      <c r="G43" s="54"/>
      <c r="H43" s="54"/>
      <c r="I43" s="54"/>
      <c r="J43" s="54"/>
      <c r="K43" s="54"/>
      <c r="L43" s="54"/>
      <c r="M43" s="54"/>
      <c r="N43" s="54"/>
      <c r="O43" s="54"/>
      <c r="P43" s="54"/>
      <c r="Q43" s="54"/>
      <c r="R43" s="55"/>
    </row>
    <row r="44" spans="2:18" ht="19.5" customHeight="1" thickBot="1" x14ac:dyDescent="0.25">
      <c r="B44" s="27" t="s">
        <v>49</v>
      </c>
      <c r="C44" s="27"/>
      <c r="D44" s="27"/>
      <c r="E44" s="27"/>
      <c r="F44" s="27"/>
      <c r="G44" s="27"/>
      <c r="H44" s="27"/>
      <c r="I44" s="27"/>
      <c r="J44" s="27"/>
      <c r="K44" s="27"/>
      <c r="L44" s="52" t="s">
        <v>50</v>
      </c>
      <c r="M44" s="52"/>
      <c r="N44" s="52"/>
      <c r="O44" s="52"/>
      <c r="P44" s="52"/>
      <c r="Q44" s="52"/>
      <c r="R44" s="52"/>
    </row>
    <row r="45" spans="2:18" ht="19.5" customHeight="1" thickBot="1" x14ac:dyDescent="0.25">
      <c r="B45" s="56" t="s">
        <v>81</v>
      </c>
      <c r="C45" s="56"/>
      <c r="D45" s="56"/>
      <c r="E45" s="56"/>
      <c r="F45" s="56"/>
      <c r="G45" s="56"/>
      <c r="H45" s="56"/>
      <c r="I45" s="56"/>
      <c r="J45" s="56"/>
      <c r="K45" s="56"/>
      <c r="L45" s="57" t="s">
        <v>82</v>
      </c>
      <c r="M45" s="57"/>
      <c r="N45" s="57"/>
      <c r="O45" s="57"/>
      <c r="P45" s="57"/>
      <c r="Q45" s="57"/>
      <c r="R45" s="57"/>
    </row>
    <row r="46" spans="2:18" ht="29.5" customHeight="1" thickBot="1" x14ac:dyDescent="0.25">
      <c r="B46" s="56"/>
      <c r="C46" s="56"/>
      <c r="D46" s="56"/>
      <c r="E46" s="56"/>
      <c r="F46" s="56"/>
      <c r="G46" s="56"/>
      <c r="H46" s="56"/>
      <c r="I46" s="56"/>
      <c r="J46" s="56"/>
      <c r="K46" s="56"/>
      <c r="L46" s="58" t="s">
        <v>86</v>
      </c>
      <c r="M46" s="58"/>
      <c r="N46" s="58"/>
      <c r="O46" s="58"/>
      <c r="P46" s="58"/>
      <c r="Q46" s="58"/>
      <c r="R46" s="58"/>
    </row>
    <row r="47" spans="2:18" ht="19.5" customHeight="1" thickBot="1" x14ac:dyDescent="0.25">
      <c r="B47" s="56"/>
      <c r="C47" s="56"/>
      <c r="D47" s="56"/>
      <c r="E47" s="56"/>
      <c r="F47" s="56"/>
      <c r="G47" s="56"/>
      <c r="H47" s="56"/>
      <c r="I47" s="56"/>
      <c r="J47" s="56"/>
      <c r="K47" s="56"/>
      <c r="L47" s="59" t="s">
        <v>83</v>
      </c>
      <c r="M47" s="59"/>
      <c r="N47" s="59"/>
      <c r="O47" s="59"/>
      <c r="P47" s="59"/>
      <c r="Q47" s="59"/>
      <c r="R47" s="59"/>
    </row>
    <row r="48" spans="2:18" ht="17.5" customHeight="1" x14ac:dyDescent="0.2">
      <c r="B48" s="69" t="s">
        <v>84</v>
      </c>
      <c r="C48" s="70"/>
      <c r="D48" s="70"/>
      <c r="E48" s="70"/>
      <c r="F48" s="70"/>
      <c r="G48" s="70"/>
      <c r="H48" s="70"/>
      <c r="I48" s="70"/>
      <c r="J48" s="70"/>
      <c r="K48" s="71"/>
      <c r="L48" s="60" t="s">
        <v>82</v>
      </c>
      <c r="M48" s="61"/>
      <c r="N48" s="61"/>
      <c r="O48" s="61"/>
      <c r="P48" s="61"/>
      <c r="Q48" s="61"/>
      <c r="R48" s="62"/>
    </row>
    <row r="49" spans="2:18" ht="27" customHeight="1" x14ac:dyDescent="0.2">
      <c r="B49" s="72"/>
      <c r="C49" s="73"/>
      <c r="D49" s="73"/>
      <c r="E49" s="73"/>
      <c r="F49" s="73"/>
      <c r="G49" s="73"/>
      <c r="H49" s="73"/>
      <c r="I49" s="73"/>
      <c r="J49" s="73"/>
      <c r="K49" s="74"/>
      <c r="L49" s="63" t="s">
        <v>87</v>
      </c>
      <c r="M49" s="64"/>
      <c r="N49" s="64"/>
      <c r="O49" s="64"/>
      <c r="P49" s="64"/>
      <c r="Q49" s="64"/>
      <c r="R49" s="65"/>
    </row>
    <row r="50" spans="2:18" ht="21" customHeight="1" thickBot="1" x14ac:dyDescent="0.25">
      <c r="B50" s="75"/>
      <c r="C50" s="76"/>
      <c r="D50" s="76"/>
      <c r="E50" s="76"/>
      <c r="F50" s="76"/>
      <c r="G50" s="76"/>
      <c r="H50" s="76"/>
      <c r="I50" s="76"/>
      <c r="J50" s="76"/>
      <c r="K50" s="77"/>
      <c r="L50" s="66" t="s">
        <v>83</v>
      </c>
      <c r="M50" s="67"/>
      <c r="N50" s="67"/>
      <c r="O50" s="67"/>
      <c r="P50" s="67"/>
      <c r="Q50" s="67"/>
      <c r="R50" s="68"/>
    </row>
    <row r="51" spans="2:18" ht="19.5" customHeight="1" thickBot="1" x14ac:dyDescent="0.25">
      <c r="B51" s="27" t="s">
        <v>51</v>
      </c>
      <c r="C51" s="27"/>
      <c r="D51" s="27"/>
      <c r="E51" s="27"/>
      <c r="F51" s="27"/>
      <c r="G51" s="27"/>
      <c r="H51" s="27"/>
      <c r="I51" s="27"/>
      <c r="J51" s="27"/>
      <c r="K51" s="27"/>
      <c r="L51" s="52" t="s">
        <v>52</v>
      </c>
      <c r="M51" s="52"/>
      <c r="N51" s="52"/>
      <c r="O51" s="52"/>
      <c r="P51" s="52"/>
      <c r="Q51" s="52"/>
      <c r="R51" s="52"/>
    </row>
    <row r="52" spans="2:18" ht="19.5" customHeight="1" x14ac:dyDescent="0.2"/>
  </sheetData>
  <mergeCells count="96">
    <mergeCell ref="B11:H11"/>
    <mergeCell ref="I11:I16"/>
    <mergeCell ref="J11:R11"/>
    <mergeCell ref="B12:D12"/>
    <mergeCell ref="E12:H12"/>
    <mergeCell ref="J12:K12"/>
    <mergeCell ref="L12:M12"/>
    <mergeCell ref="O12:P12"/>
    <mergeCell ref="B13:C14"/>
    <mergeCell ref="E13:F13"/>
    <mergeCell ref="J13:K13"/>
    <mergeCell ref="L13:M13"/>
    <mergeCell ref="O13:P13"/>
    <mergeCell ref="E14:F14"/>
    <mergeCell ref="J14:N14"/>
    <mergeCell ref="O14:P14"/>
    <mergeCell ref="B4:C6"/>
    <mergeCell ref="D4:R4"/>
    <mergeCell ref="D5:R6"/>
    <mergeCell ref="B7:C7"/>
    <mergeCell ref="D7:R7"/>
    <mergeCell ref="B15:D15"/>
    <mergeCell ref="E15:F15"/>
    <mergeCell ref="J15:R15"/>
    <mergeCell ref="B16:D16"/>
    <mergeCell ref="E16:F16"/>
    <mergeCell ref="K16:M16"/>
    <mergeCell ref="N16:R16"/>
    <mergeCell ref="J17:J18"/>
    <mergeCell ref="B19:R19"/>
    <mergeCell ref="B20:B23"/>
    <mergeCell ref="C20:H20"/>
    <mergeCell ref="I20:K20"/>
    <mergeCell ref="N20:P20"/>
    <mergeCell ref="C21:H21"/>
    <mergeCell ref="I21:K21"/>
    <mergeCell ref="N21:P21"/>
    <mergeCell ref="C22:H22"/>
    <mergeCell ref="I22:K22"/>
    <mergeCell ref="N22:P22"/>
    <mergeCell ref="C23:H23"/>
    <mergeCell ref="I23:K23"/>
    <mergeCell ref="N23:P23"/>
    <mergeCell ref="B17:I18"/>
    <mergeCell ref="B24:M24"/>
    <mergeCell ref="N24:P24"/>
    <mergeCell ref="B29:C29"/>
    <mergeCell ref="E29:J29"/>
    <mergeCell ref="N29:O29"/>
    <mergeCell ref="P29:Q29"/>
    <mergeCell ref="J25:J26"/>
    <mergeCell ref="B27:R27"/>
    <mergeCell ref="B28:C28"/>
    <mergeCell ref="E28:F28"/>
    <mergeCell ref="I28:J28"/>
    <mergeCell ref="N28:O28"/>
    <mergeCell ref="P28:Q28"/>
    <mergeCell ref="B30:C30"/>
    <mergeCell ref="D30:N30"/>
    <mergeCell ref="P30:Q30"/>
    <mergeCell ref="J31:J32"/>
    <mergeCell ref="B33:R33"/>
    <mergeCell ref="D34:D35"/>
    <mergeCell ref="F34:H34"/>
    <mergeCell ref="J34:K34"/>
    <mergeCell ref="E35:F35"/>
    <mergeCell ref="G35:H35"/>
    <mergeCell ref="B51:K51"/>
    <mergeCell ref="L51:R51"/>
    <mergeCell ref="B43:R43"/>
    <mergeCell ref="B44:K44"/>
    <mergeCell ref="L44:R44"/>
    <mergeCell ref="B45:K47"/>
    <mergeCell ref="L45:R45"/>
    <mergeCell ref="L46:R46"/>
    <mergeCell ref="L47:R47"/>
    <mergeCell ref="L48:R48"/>
    <mergeCell ref="L49:R49"/>
    <mergeCell ref="L50:R50"/>
    <mergeCell ref="B48:K50"/>
    <mergeCell ref="B40:E40"/>
    <mergeCell ref="F40:L40"/>
    <mergeCell ref="L35:M35"/>
    <mergeCell ref="J36:J37"/>
    <mergeCell ref="B38:R38"/>
    <mergeCell ref="B39:E39"/>
    <mergeCell ref="G39:H39"/>
    <mergeCell ref="K39:L39"/>
    <mergeCell ref="N39:P39"/>
    <mergeCell ref="N34:N35"/>
    <mergeCell ref="O34:O35"/>
    <mergeCell ref="P34:Q35"/>
    <mergeCell ref="N40:P40"/>
    <mergeCell ref="R34:R35"/>
    <mergeCell ref="B34:B35"/>
    <mergeCell ref="C34:C35"/>
  </mergeCells>
  <phoneticPr fontId="2"/>
  <printOptions horizontalCentered="1" verticalCentered="1"/>
  <pageMargins left="0.23622047244094491" right="0.23622047244094491" top="0.74803149606299213" bottom="0.74803149606299213" header="0.31496062992125984" footer="0.31496062992125984"/>
  <pageSetup paperSize="9" scale="68" orientation="portrait" r:id="rId1"/>
  <drawing r:id="rId2"/>
  <legacyDrawing r:id="rId3"/>
  <oleObjects>
    <mc:AlternateContent xmlns:mc="http://schemas.openxmlformats.org/markup-compatibility/2006">
      <mc:Choice Requires="x14">
        <oleObject progId="Word.Document.12" shapeId="2049" r:id="rId4">
          <objectPr defaultSize="0" r:id="rId5">
            <anchor moveWithCells="1">
              <from>
                <xdr:col>1</xdr:col>
                <xdr:colOff>69850</xdr:colOff>
                <xdr:row>0</xdr:row>
                <xdr:rowOff>171450</xdr:rowOff>
              </from>
              <to>
                <xdr:col>17</xdr:col>
                <xdr:colOff>260350</xdr:colOff>
                <xdr:row>2</xdr:row>
                <xdr:rowOff>19050</xdr:rowOff>
              </to>
            </anchor>
          </objectPr>
        </oleObject>
      </mc:Choice>
      <mc:Fallback>
        <oleObject progId="Word.Document.12" shapeId="204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必要台数算定表</vt:lpstr>
      <vt:lpstr>必要台数算定表!Print_Area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2026-03-06T01:10:49Z</dcterms:modified>
</cp:coreProperties>
</file>