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入所入園担当室\180_無償化\00-案内関係\02-申請書等\R7請求後期\請求関係\計算式（令和7年）\"/>
    </mc:Choice>
  </mc:AlternateContent>
  <xr:revisionPtr revIDLastSave="0" documentId="13_ncr:1_{10969862-4144-4B16-B4D8-127663119FA8}" xr6:coauthVersionLast="47" xr6:coauthVersionMax="47" xr10:uidLastSave="{00000000-0000-0000-0000-000000000000}"/>
  <bookViews>
    <workbookView xWindow="-110" yWindow="-110" windowWidth="19420" windowHeight="10300" xr2:uid="{00000000-000D-0000-FFFF-FFFF00000000}"/>
  </bookViews>
  <sheets>
    <sheet name="預かり保育と認可外保育施設等の併用" sheetId="1" r:id="rId1"/>
    <sheet name="預かり保育と認可外保育施設等の併用パラ" sheetId="2" state="hidden" r:id="rId2"/>
  </sheets>
  <definedNames>
    <definedName name="_xlnm.Print_Area" localSheetId="0">預かり保育と認可外保育施設等の併用!$A$1:$J$80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6" i="2"/>
  <c r="G37" i="2" l="1"/>
  <c r="C37" i="2"/>
  <c r="G26" i="2"/>
  <c r="C26" i="2"/>
  <c r="S18" i="2"/>
  <c r="N18" i="2"/>
  <c r="M18" i="2"/>
  <c r="C18" i="2"/>
  <c r="S17" i="2"/>
  <c r="N17" i="2"/>
  <c r="M17" i="2"/>
  <c r="C17" i="2"/>
  <c r="S16" i="2"/>
  <c r="N16" i="2"/>
  <c r="M16" i="2"/>
  <c r="C16" i="2"/>
  <c r="S15" i="2"/>
  <c r="N15" i="2"/>
  <c r="M15" i="2"/>
  <c r="C15" i="2"/>
  <c r="S14" i="2"/>
  <c r="N14" i="2"/>
  <c r="M14" i="2"/>
  <c r="C14" i="2"/>
  <c r="S13" i="2"/>
  <c r="N13" i="2"/>
  <c r="M13" i="2"/>
  <c r="C13" i="2"/>
  <c r="C11" i="2"/>
  <c r="F5" i="2"/>
  <c r="F4" i="2"/>
  <c r="C19" i="1"/>
  <c r="E74" i="1"/>
  <c r="I57" i="1"/>
  <c r="H57" i="1"/>
  <c r="G57" i="1"/>
  <c r="E57" i="1"/>
  <c r="C57" i="1"/>
  <c r="C25" i="1"/>
  <c r="E14" i="1"/>
  <c r="O16" i="2" l="1"/>
  <c r="H16" i="2" s="1"/>
  <c r="O15" i="2"/>
  <c r="H15" i="2" s="1"/>
  <c r="O13" i="2"/>
  <c r="H13" i="2" s="1"/>
  <c r="O17" i="2"/>
  <c r="H17" i="2" s="1"/>
  <c r="K15" i="2"/>
  <c r="D15" i="2" s="1"/>
  <c r="D70" i="1" s="1"/>
  <c r="E63" i="1"/>
  <c r="C61" i="1"/>
  <c r="C71" i="1" s="1"/>
  <c r="I58" i="1"/>
  <c r="H59" i="1"/>
  <c r="C62" i="1"/>
  <c r="C72" i="1" s="1"/>
  <c r="I59" i="1"/>
  <c r="H58" i="1"/>
  <c r="C63" i="1"/>
  <c r="C73" i="1" s="1"/>
  <c r="I60" i="1"/>
  <c r="G58" i="1"/>
  <c r="K14" i="2"/>
  <c r="D14" i="2" s="1"/>
  <c r="H63" i="1"/>
  <c r="G62" i="1"/>
  <c r="E61" i="1"/>
  <c r="C59" i="1"/>
  <c r="C69" i="1" s="1"/>
  <c r="K16" i="2"/>
  <c r="D16" i="2" s="1"/>
  <c r="I61" i="1"/>
  <c r="H60" i="1"/>
  <c r="G59" i="1"/>
  <c r="E58" i="1"/>
  <c r="K18" i="2"/>
  <c r="D18" i="2" s="1"/>
  <c r="D73" i="1" s="1"/>
  <c r="K17" i="2"/>
  <c r="D17" i="2" s="1"/>
  <c r="D72" i="1" s="1"/>
  <c r="K13" i="2"/>
  <c r="D13" i="2" s="1"/>
  <c r="I62" i="1"/>
  <c r="H61" i="1"/>
  <c r="G60" i="1"/>
  <c r="E59" i="1"/>
  <c r="I63" i="1"/>
  <c r="H62" i="1"/>
  <c r="G61" i="1"/>
  <c r="E60" i="1"/>
  <c r="C58" i="1"/>
  <c r="C68" i="1" s="1"/>
  <c r="G63" i="1"/>
  <c r="E62" i="1"/>
  <c r="C60" i="1"/>
  <c r="C70" i="1" s="1"/>
  <c r="R11" i="2"/>
  <c r="O14" i="2"/>
  <c r="H14" i="2" s="1"/>
  <c r="O18" i="2"/>
  <c r="H18" i="2" s="1"/>
  <c r="D58" i="1" l="1"/>
  <c r="G68" i="1" s="1"/>
  <c r="D63" i="1"/>
  <c r="G73" i="1" s="1"/>
  <c r="D59" i="1"/>
  <c r="G69" i="1" s="1"/>
  <c r="D60" i="1"/>
  <c r="J60" i="1" s="1"/>
  <c r="D61" i="1"/>
  <c r="D62" i="1"/>
  <c r="G72" i="1" s="1"/>
  <c r="F16" i="2"/>
  <c r="E71" i="1" s="1"/>
  <c r="E16" i="2"/>
  <c r="F14" i="2"/>
  <c r="E69" i="1" s="1"/>
  <c r="E14" i="2"/>
  <c r="H64" i="1"/>
  <c r="C74" i="1"/>
  <c r="D69" i="1"/>
  <c r="G64" i="1"/>
  <c r="F13" i="2"/>
  <c r="E68" i="1" s="1"/>
  <c r="E13" i="2"/>
  <c r="E64" i="1"/>
  <c r="D68" i="1"/>
  <c r="I64" i="1"/>
  <c r="F18" i="2"/>
  <c r="E73" i="1" s="1"/>
  <c r="E18" i="2"/>
  <c r="F17" i="2"/>
  <c r="E72" i="1" s="1"/>
  <c r="E17" i="2"/>
  <c r="F15" i="2"/>
  <c r="E70" i="1" s="1"/>
  <c r="E15" i="2"/>
  <c r="Q17" i="2"/>
  <c r="R17" i="2" s="1"/>
  <c r="I17" i="2" s="1"/>
  <c r="J17" i="2" s="1"/>
  <c r="Q13" i="2"/>
  <c r="R13" i="2" s="1"/>
  <c r="I13" i="2" s="1"/>
  <c r="J13" i="2" s="1"/>
  <c r="E25" i="1"/>
  <c r="B24" i="1" s="1"/>
  <c r="Q18" i="2"/>
  <c r="R18" i="2" s="1"/>
  <c r="I18" i="2" s="1"/>
  <c r="J18" i="2" s="1"/>
  <c r="Q14" i="2"/>
  <c r="R14" i="2" s="1"/>
  <c r="I14" i="2" s="1"/>
  <c r="J14" i="2" s="1"/>
  <c r="Q16" i="2"/>
  <c r="R16" i="2" s="1"/>
  <c r="I16" i="2" s="1"/>
  <c r="J16" i="2" s="1"/>
  <c r="Q15" i="2"/>
  <c r="R15" i="2" s="1"/>
  <c r="I15" i="2" s="1"/>
  <c r="J15" i="2" s="1"/>
  <c r="C64" i="1"/>
  <c r="D71" i="1"/>
  <c r="G70" i="1" l="1"/>
  <c r="J63" i="1"/>
  <c r="J58" i="1"/>
  <c r="J59" i="1"/>
  <c r="J62" i="1"/>
  <c r="D64" i="1"/>
  <c r="G71" i="1"/>
  <c r="G74" i="1" s="1"/>
  <c r="J61" i="1"/>
  <c r="E34" i="1"/>
  <c r="H51" i="1" s="1"/>
  <c r="C33" i="2"/>
  <c r="E30" i="1"/>
  <c r="H47" i="1" s="1"/>
  <c r="C29" i="2"/>
  <c r="E33" i="1"/>
  <c r="H50" i="1" s="1"/>
  <c r="C32" i="2"/>
  <c r="E29" i="1"/>
  <c r="C28" i="2"/>
  <c r="E31" i="1"/>
  <c r="H48" i="1" s="1"/>
  <c r="C30" i="2"/>
  <c r="E32" i="1"/>
  <c r="H49" i="1" s="1"/>
  <c r="C31" i="2"/>
  <c r="J64" i="1" l="1"/>
  <c r="A32" i="2"/>
  <c r="H72" i="1" s="1"/>
  <c r="D32" i="2"/>
  <c r="D30" i="2"/>
  <c r="A30" i="2"/>
  <c r="H70" i="1" s="1"/>
  <c r="A29" i="2"/>
  <c r="H69" i="1" s="1"/>
  <c r="D29" i="2"/>
  <c r="D28" i="2"/>
  <c r="A28" i="2"/>
  <c r="H68" i="1" s="1"/>
  <c r="D33" i="2"/>
  <c r="A33" i="2"/>
  <c r="H73" i="1" s="1"/>
  <c r="A31" i="2"/>
  <c r="H71" i="1" s="1"/>
  <c r="D31" i="2"/>
  <c r="C35" i="1"/>
  <c r="E27" i="1" s="1"/>
  <c r="D52" i="1"/>
  <c r="D41" i="1" s="1"/>
  <c r="H46" i="1"/>
  <c r="G52" i="1"/>
  <c r="G41" i="1" s="1"/>
  <c r="E52" i="1"/>
  <c r="E41" i="1" s="1"/>
  <c r="C52" i="1"/>
  <c r="C41" i="1" s="1"/>
  <c r="F7" i="2" l="1"/>
  <c r="D54" i="1" s="1"/>
  <c r="G33" i="2"/>
  <c r="G30" i="2"/>
  <c r="G28" i="2"/>
  <c r="G32" i="2"/>
  <c r="G31" i="2"/>
  <c r="G29" i="2"/>
  <c r="D76" i="1" l="1"/>
  <c r="C66" i="1"/>
  <c r="H29" i="2"/>
  <c r="H32" i="2"/>
  <c r="H33" i="2"/>
  <c r="C44" i="2" s="1"/>
  <c r="H30" i="2"/>
  <c r="H31" i="2"/>
  <c r="H28" i="2"/>
  <c r="C39" i="2" s="1"/>
  <c r="D44" i="2" l="1"/>
  <c r="G44" i="2" s="1"/>
  <c r="H44" i="2" s="1"/>
  <c r="C52" i="2" s="1"/>
  <c r="I73" i="1" s="1"/>
  <c r="J73" i="1" s="1"/>
  <c r="C41" i="2"/>
  <c r="D39" i="2"/>
  <c r="G39" i="2" s="1"/>
  <c r="H39" i="2" s="1"/>
  <c r="C47" i="2" s="1"/>
  <c r="I68" i="1" s="1"/>
  <c r="C43" i="2"/>
  <c r="C42" i="2"/>
  <c r="C40" i="2"/>
  <c r="J68" i="1" l="1"/>
  <c r="D41" i="2"/>
  <c r="D40" i="2"/>
  <c r="G40" i="2" s="1"/>
  <c r="H40" i="2" s="1"/>
  <c r="D43" i="2"/>
  <c r="D42" i="2"/>
  <c r="G42" i="2" s="1"/>
  <c r="H42" i="2" s="1"/>
  <c r="C50" i="2" l="1"/>
  <c r="I71" i="1" s="1"/>
  <c r="J71" i="1" s="1"/>
  <c r="G41" i="2"/>
  <c r="H41" i="2" s="1"/>
  <c r="C49" i="2" s="1"/>
  <c r="I70" i="1" s="1"/>
  <c r="J70" i="1" s="1"/>
  <c r="C48" i="2"/>
  <c r="I69" i="1" s="1"/>
  <c r="G43" i="2"/>
  <c r="H43" i="2" s="1"/>
  <c r="C51" i="2" s="1"/>
  <c r="I72" i="1" s="1"/>
  <c r="J72" i="1" s="1"/>
  <c r="J69" i="1" l="1"/>
  <c r="J74" i="1" s="1"/>
  <c r="C76" i="1" s="1"/>
  <c r="I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木村 祐太</author>
  </authors>
  <commentList>
    <comment ref="E12" authorId="0" shapeId="0" xr:uid="{00000000-0006-0000-0100-000001000000}">
      <text>
        <r>
          <rPr>
            <sz val="9"/>
            <color indexed="81"/>
            <rFont val="MS P ゴシック"/>
            <family val="3"/>
            <charset val="128"/>
          </rPr>
          <t>幼稚園上限額と利用額を比較して小さい方の金額</t>
        </r>
      </text>
    </comment>
  </commentList>
</comments>
</file>

<file path=xl/sharedStrings.xml><?xml version="1.0" encoding="utf-8"?>
<sst xmlns="http://schemas.openxmlformats.org/spreadsheetml/2006/main" count="129" uniqueCount="104">
  <si>
    <t>請求額計算シート（預かり保育と認可外保育施設等を併用している方）</t>
    <rPh sb="0" eb="2">
      <t>セイキュウ</t>
    </rPh>
    <rPh sb="2" eb="3">
      <t>ガク</t>
    </rPh>
    <rPh sb="3" eb="5">
      <t>ケイサン</t>
    </rPh>
    <rPh sb="9" eb="10">
      <t>アズ</t>
    </rPh>
    <rPh sb="12" eb="14">
      <t>ホイク</t>
    </rPh>
    <rPh sb="15" eb="23">
      <t>ニンカガイホイクシセツトウ</t>
    </rPh>
    <rPh sb="24" eb="26">
      <t>ヘイヨウ</t>
    </rPh>
    <rPh sb="30" eb="31">
      <t>カタ</t>
    </rPh>
    <phoneticPr fontId="2"/>
  </si>
  <si>
    <t>　施設型給付を受ける幼稚園（新制度移行）または認定こども園に在籍しており、預かり保育の利用に係る保育料および併用して利用費の償還払いを受けることができる</t>
    <rPh sb="1" eb="6">
      <t>シセツガタキュウフ</t>
    </rPh>
    <rPh sb="7" eb="8">
      <t>ウ</t>
    </rPh>
    <rPh sb="10" eb="13">
      <t>ヨウチエン</t>
    </rPh>
    <rPh sb="14" eb="19">
      <t>シンセイドイコウ</t>
    </rPh>
    <rPh sb="23" eb="25">
      <t>ニンテイ</t>
    </rPh>
    <rPh sb="28" eb="29">
      <t>エン</t>
    </rPh>
    <rPh sb="30" eb="32">
      <t>ザイセキ</t>
    </rPh>
    <rPh sb="37" eb="38">
      <t>アズ</t>
    </rPh>
    <rPh sb="40" eb="42">
      <t>ホイク</t>
    </rPh>
    <rPh sb="43" eb="45">
      <t>リヨウ</t>
    </rPh>
    <rPh sb="46" eb="47">
      <t>カカ</t>
    </rPh>
    <rPh sb="48" eb="51">
      <t>ホイクリョウ</t>
    </rPh>
    <rPh sb="54" eb="56">
      <t>ヘイヨウ</t>
    </rPh>
    <rPh sb="58" eb="61">
      <t>リヨウヒ</t>
    </rPh>
    <rPh sb="62" eb="65">
      <t>ショウカンバラ</t>
    </rPh>
    <rPh sb="67" eb="68">
      <t>ウ</t>
    </rPh>
    <phoneticPr fontId="2"/>
  </si>
  <si>
    <t>認可外保育施設等（※１）を利用し、その保育料も併せて請求される方はこちらに入力してください。</t>
    <rPh sb="0" eb="8">
      <t>ニンカガイホイクシセツトウ</t>
    </rPh>
    <rPh sb="13" eb="15">
      <t>リヨウ</t>
    </rPh>
    <rPh sb="19" eb="22">
      <t>ホイクリョウ</t>
    </rPh>
    <rPh sb="23" eb="24">
      <t>アワ</t>
    </rPh>
    <rPh sb="26" eb="28">
      <t>セイキュウ</t>
    </rPh>
    <rPh sb="31" eb="32">
      <t>カタ</t>
    </rPh>
    <rPh sb="37" eb="39">
      <t>ニュウリョク</t>
    </rPh>
    <phoneticPr fontId="2"/>
  </si>
  <si>
    <r>
      <t>※施設型給付を受ける幼稚園（新制度移行）または認定こども園に在籍しており、預かり保育利用に係る保育料</t>
    </r>
    <r>
      <rPr>
        <b/>
        <u/>
        <sz val="11"/>
        <color rgb="FFFF0000"/>
        <rFont val="メイリオ"/>
        <family val="3"/>
        <charset val="128"/>
      </rPr>
      <t>のみ</t>
    </r>
    <r>
      <rPr>
        <sz val="11"/>
        <color rgb="FFFF0000"/>
        <rFont val="メイリオ"/>
        <family val="3"/>
        <charset val="128"/>
      </rPr>
      <t>請求される方は、本シートではなく</t>
    </r>
    <phoneticPr fontId="2"/>
  </si>
  <si>
    <t>「請求額計算シート（預かり保育利用者）」シートに入力してください。</t>
    <rPh sb="1" eb="3">
      <t>セイキュウ</t>
    </rPh>
    <rPh sb="3" eb="4">
      <t>ガク</t>
    </rPh>
    <rPh sb="4" eb="6">
      <t>ケイサン</t>
    </rPh>
    <rPh sb="15" eb="18">
      <t>リヨウシャ</t>
    </rPh>
    <phoneticPr fontId="2"/>
  </si>
  <si>
    <t>　利用した施設に記入してもらった「特定子ども・子育て支援の提供に係る領収兼支援提供証明書」の保育料領収額と同じになるように支払額を入力してください。</t>
    <rPh sb="1" eb="3">
      <t>リヨウ</t>
    </rPh>
    <rPh sb="5" eb="7">
      <t>シセツ</t>
    </rPh>
    <rPh sb="8" eb="10">
      <t>キニュウ</t>
    </rPh>
    <rPh sb="17" eb="20">
      <t>トクテイコ</t>
    </rPh>
    <rPh sb="23" eb="25">
      <t>コソダ</t>
    </rPh>
    <rPh sb="26" eb="28">
      <t>シエン</t>
    </rPh>
    <rPh sb="29" eb="31">
      <t>テイキョウ</t>
    </rPh>
    <rPh sb="32" eb="33">
      <t>カカ</t>
    </rPh>
    <rPh sb="34" eb="37">
      <t>リョウシュウケン</t>
    </rPh>
    <rPh sb="37" eb="44">
      <t>シエンテイキョウショウメイショ</t>
    </rPh>
    <rPh sb="46" eb="49">
      <t>ホイクリョウ</t>
    </rPh>
    <rPh sb="49" eb="52">
      <t>リョウシュウガク</t>
    </rPh>
    <rPh sb="53" eb="54">
      <t>オナ</t>
    </rPh>
    <rPh sb="61" eb="64">
      <t>シハライガク</t>
    </rPh>
    <rPh sb="65" eb="67">
      <t>ニュウリョク</t>
    </rPh>
    <phoneticPr fontId="2"/>
  </si>
  <si>
    <t>　日用品、文房具、食材費等の特定費用は含みませんのでご注意ください。</t>
    <rPh sb="1" eb="4">
      <t>ニチヨウヒン</t>
    </rPh>
    <rPh sb="5" eb="8">
      <t>ブンボウグ</t>
    </rPh>
    <rPh sb="9" eb="13">
      <t>ショクザイヒトウ</t>
    </rPh>
    <rPh sb="14" eb="18">
      <t>トクテイヒヨウ</t>
    </rPh>
    <rPh sb="19" eb="20">
      <t>フク</t>
    </rPh>
    <rPh sb="27" eb="29">
      <t>チュウイ</t>
    </rPh>
    <phoneticPr fontId="2"/>
  </si>
  <si>
    <t>※１…認可外保育施設、一時預かり事業、病児保育事業、ファミリーサポートセンター</t>
    <rPh sb="3" eb="10">
      <t>ニンカガイホイクシセツ</t>
    </rPh>
    <rPh sb="11" eb="14">
      <t>イチジアズ</t>
    </rPh>
    <rPh sb="16" eb="18">
      <t>ジギョウ</t>
    </rPh>
    <rPh sb="19" eb="25">
      <t>ビョウジホイクジギョウ</t>
    </rPh>
    <phoneticPr fontId="2"/>
  </si>
  <si>
    <t>【保護者入力欄】</t>
    <rPh sb="1" eb="7">
      <t>ホゴシャニュウリョクラン</t>
    </rPh>
    <phoneticPr fontId="2"/>
  </si>
  <si>
    <t>下記項目について、それぞれ入力してください。</t>
    <rPh sb="0" eb="4">
      <t>カキコウモク</t>
    </rPh>
    <rPh sb="13" eb="15">
      <t>ニュウリョク</t>
    </rPh>
    <phoneticPr fontId="2"/>
  </si>
  <si>
    <t>主に通う施設で利用するサービスの種類</t>
    <rPh sb="0" eb="1">
      <t>オモ</t>
    </rPh>
    <rPh sb="2" eb="3">
      <t>カヨ</t>
    </rPh>
    <rPh sb="4" eb="6">
      <t>シセツ</t>
    </rPh>
    <rPh sb="7" eb="9">
      <t>リヨウ</t>
    </rPh>
    <rPh sb="16" eb="18">
      <t>シュルイ</t>
    </rPh>
    <phoneticPr fontId="2"/>
  </si>
  <si>
    <t>預かり保育</t>
  </si>
  <si>
    <t>預かり保育を利用する施設以外で併用する施設の有無</t>
    <rPh sb="0" eb="1">
      <t>アズ</t>
    </rPh>
    <rPh sb="3" eb="5">
      <t>ホイク</t>
    </rPh>
    <rPh sb="6" eb="8">
      <t>リヨウ</t>
    </rPh>
    <rPh sb="10" eb="12">
      <t>シセツ</t>
    </rPh>
    <rPh sb="12" eb="14">
      <t>イガイ</t>
    </rPh>
    <rPh sb="15" eb="17">
      <t>ヘイヨウ</t>
    </rPh>
    <rPh sb="19" eb="21">
      <t>シセツ</t>
    </rPh>
    <rPh sb="22" eb="24">
      <t>ウム</t>
    </rPh>
    <phoneticPr fontId="2"/>
  </si>
  <si>
    <t>認定保護者（請求者）</t>
    <rPh sb="0" eb="5">
      <t>ニンテイホゴシャ</t>
    </rPh>
    <rPh sb="6" eb="9">
      <t>セイキュウシャ</t>
    </rPh>
    <phoneticPr fontId="2"/>
  </si>
  <si>
    <t>児童氏名フリガナ</t>
    <rPh sb="0" eb="4">
      <t>ジドウシメイ</t>
    </rPh>
    <phoneticPr fontId="2"/>
  </si>
  <si>
    <t>児童氏名漢字</t>
    <rPh sb="0" eb="4">
      <t>ジドウシメイ</t>
    </rPh>
    <rPh sb="4" eb="6">
      <t>カンジ</t>
    </rPh>
    <phoneticPr fontId="2"/>
  </si>
  <si>
    <t>児童生年月日</t>
    <rPh sb="0" eb="6">
      <t>ジドウセイネンガッピ</t>
    </rPh>
    <phoneticPr fontId="2"/>
  </si>
  <si>
    <t>認定種別</t>
    <rPh sb="0" eb="4">
      <t>ニンテイシュベツ</t>
    </rPh>
    <phoneticPr fontId="2"/>
  </si>
  <si>
    <t>←</t>
    <phoneticPr fontId="2"/>
  </si>
  <si>
    <t>認定開始日</t>
    <rPh sb="0" eb="5">
      <t>ニンテイカイシビ</t>
    </rPh>
    <phoneticPr fontId="2"/>
  </si>
  <si>
    <t>←</t>
    <phoneticPr fontId="2"/>
  </si>
  <si>
    <t>認定終了日</t>
    <rPh sb="0" eb="2">
      <t>ニンテイ</t>
    </rPh>
    <rPh sb="2" eb="5">
      <t>シュウリョウビ</t>
    </rPh>
    <phoneticPr fontId="2"/>
  </si>
  <si>
    <t>←</t>
    <phoneticPr fontId="2"/>
  </si>
  <si>
    <t>年度途中の転出有無</t>
    <rPh sb="0" eb="4">
      <t>ネンドトチュウ</t>
    </rPh>
    <rPh sb="5" eb="7">
      <t>テンシュツ</t>
    </rPh>
    <rPh sb="7" eb="9">
      <t>ウム</t>
    </rPh>
    <phoneticPr fontId="2"/>
  </si>
  <si>
    <t>１年度は「４月～翌３月」まで。</t>
    <rPh sb="1" eb="3">
      <t>ネンド</t>
    </rPh>
    <rPh sb="6" eb="7">
      <t>ガツ</t>
    </rPh>
    <rPh sb="8" eb="9">
      <t>ヨク</t>
    </rPh>
    <rPh sb="10" eb="11">
      <t>ガツ</t>
    </rPh>
    <phoneticPr fontId="2"/>
  </si>
  <si>
    <t>転出（予定）日</t>
    <rPh sb="0" eb="2">
      <t>テンシュツ</t>
    </rPh>
    <rPh sb="3" eb="5">
      <t>ヨテイ</t>
    </rPh>
    <rPh sb="6" eb="7">
      <t>ヒ</t>
    </rPh>
    <phoneticPr fontId="2"/>
  </si>
  <si>
    <t>←</t>
    <phoneticPr fontId="2"/>
  </si>
  <si>
    <t>転出日の前日が松戸市での認定終了日となります。※転出なしの場合は空欄。</t>
    <phoneticPr fontId="2"/>
  </si>
  <si>
    <t>認定終了日</t>
    <rPh sb="0" eb="5">
      <t>ニンテイシュウリョウビ</t>
    </rPh>
    <phoneticPr fontId="2"/>
  </si>
  <si>
    <t xml:space="preserve">上記認定期間内における預かり保育を利用する施設の名称・保育料支払額・利用日数を入力してください。
</t>
    <rPh sb="0" eb="2">
      <t>ジョウキ</t>
    </rPh>
    <rPh sb="11" eb="12">
      <t>アズ</t>
    </rPh>
    <rPh sb="14" eb="16">
      <t>ホイク</t>
    </rPh>
    <rPh sb="17" eb="19">
      <t>リヨウ</t>
    </rPh>
    <phoneticPr fontId="2"/>
  </si>
  <si>
    <t>預かり保育を利用する施設名称</t>
    <rPh sb="0" eb="1">
      <t>アズ</t>
    </rPh>
    <rPh sb="3" eb="5">
      <t>ホイク</t>
    </rPh>
    <rPh sb="6" eb="8">
      <t>リヨウ</t>
    </rPh>
    <rPh sb="10" eb="12">
      <t>シセツ</t>
    </rPh>
    <rPh sb="12" eb="14">
      <t>メイショウ</t>
    </rPh>
    <phoneticPr fontId="2"/>
  </si>
  <si>
    <t>利用年月</t>
    <rPh sb="0" eb="4">
      <t>リヨウネンゲツ</t>
    </rPh>
    <phoneticPr fontId="2"/>
  </si>
  <si>
    <t>保育料支払額</t>
    <rPh sb="0" eb="6">
      <t>ホイクリョウシハライガク</t>
    </rPh>
    <phoneticPr fontId="2"/>
  </si>
  <si>
    <t>利用日数</t>
    <rPh sb="0" eb="4">
      <t>リヨウニッスウ</t>
    </rPh>
    <phoneticPr fontId="2"/>
  </si>
  <si>
    <t>合計</t>
    <rPh sb="0" eb="2">
      <t>ゴウケイ</t>
    </rPh>
    <phoneticPr fontId="2"/>
  </si>
  <si>
    <t>上記認定期間内において、預かり保育を利用する施設以外で、併用して利用費の償還払いを受けることができる認可外保育施設等の保育料を請求する場合は</t>
    <rPh sb="12" eb="13">
      <t>アズ</t>
    </rPh>
    <rPh sb="15" eb="17">
      <t>ホイク</t>
    </rPh>
    <rPh sb="53" eb="58">
      <t>ホイクシセツトウ</t>
    </rPh>
    <rPh sb="59" eb="62">
      <t>ホイクリョウ</t>
    </rPh>
    <rPh sb="63" eb="65">
      <t>セイキュウ</t>
    </rPh>
    <rPh sb="67" eb="69">
      <t>バアイ</t>
    </rPh>
    <phoneticPr fontId="2"/>
  </si>
  <si>
    <t>その併用している施設名称・保育料支払額を入力してください。</t>
    <phoneticPr fontId="2"/>
  </si>
  <si>
    <t>※併用している施設が５施設以上ある場合は、併用施設④の欄に５施設目以降の施設名称も併せて入力し、保育料支払額については</t>
    <phoneticPr fontId="2"/>
  </si>
  <si>
    <t>　４施設目の保育料支払額と合算した金額で入力してください。</t>
    <phoneticPr fontId="2"/>
  </si>
  <si>
    <t>併用している施設名称</t>
    <rPh sb="0" eb="2">
      <t>ヘイヨウ</t>
    </rPh>
    <rPh sb="6" eb="8">
      <t>シセツ</t>
    </rPh>
    <rPh sb="8" eb="10">
      <t>メイショウ</t>
    </rPh>
    <phoneticPr fontId="2"/>
  </si>
  <si>
    <t>併用施設①</t>
    <rPh sb="0" eb="2">
      <t>ヘイヨウ</t>
    </rPh>
    <rPh sb="2" eb="4">
      <t>シセツ</t>
    </rPh>
    <phoneticPr fontId="2"/>
  </si>
  <si>
    <t>併用施設②</t>
    <rPh sb="0" eb="2">
      <t>ヘイヨウ</t>
    </rPh>
    <rPh sb="2" eb="4">
      <t>シセツ</t>
    </rPh>
    <phoneticPr fontId="2"/>
  </si>
  <si>
    <t>併用施設③</t>
    <rPh sb="0" eb="2">
      <t>ヘイヨウ</t>
    </rPh>
    <rPh sb="2" eb="4">
      <t>シセツ</t>
    </rPh>
    <phoneticPr fontId="2"/>
  </si>
  <si>
    <t>併用施設④</t>
    <rPh sb="0" eb="2">
      <t>ヘイヨウ</t>
    </rPh>
    <rPh sb="2" eb="4">
      <t>シセツ</t>
    </rPh>
    <phoneticPr fontId="2"/>
  </si>
  <si>
    <t>【保育料支払額の内訳】</t>
    <rPh sb="1" eb="4">
      <t>ホイクリョウ</t>
    </rPh>
    <rPh sb="4" eb="7">
      <t>シハライガク</t>
    </rPh>
    <rPh sb="8" eb="10">
      <t>ウチワケ</t>
    </rPh>
    <phoneticPr fontId="2"/>
  </si>
  <si>
    <t>預かり保育利用料（A）</t>
    <rPh sb="0" eb="1">
      <t>アズ</t>
    </rPh>
    <rPh sb="3" eb="5">
      <t>ホイク</t>
    </rPh>
    <rPh sb="5" eb="8">
      <t>リヨウリョウ</t>
    </rPh>
    <phoneticPr fontId="2"/>
  </si>
  <si>
    <t>認可外保育施設等の利用料</t>
    <rPh sb="0" eb="8">
      <t>ニンカガイホイクシセツトウ</t>
    </rPh>
    <rPh sb="9" eb="12">
      <t>リヨウリョウ</t>
    </rPh>
    <phoneticPr fontId="2"/>
  </si>
  <si>
    <t>保育料の支払額合計
（A）+（B）</t>
    <rPh sb="0" eb="3">
      <t>ホイクリョウ</t>
    </rPh>
    <rPh sb="4" eb="9">
      <t>シハライガクゴウケイ</t>
    </rPh>
    <phoneticPr fontId="2"/>
  </si>
  <si>
    <t>利用料合計（B）</t>
    <rPh sb="0" eb="3">
      <t>リヨウリョウ</t>
    </rPh>
    <rPh sb="3" eb="5">
      <t>ゴウケイ</t>
    </rPh>
    <phoneticPr fontId="2"/>
  </si>
  <si>
    <t>①併用している施設</t>
    <rPh sb="1" eb="3">
      <t>ヘイヨウ</t>
    </rPh>
    <rPh sb="7" eb="9">
      <t>シセツ</t>
    </rPh>
    <phoneticPr fontId="2"/>
  </si>
  <si>
    <t>②併用している施設</t>
    <rPh sb="1" eb="3">
      <t>ヘイヨウ</t>
    </rPh>
    <rPh sb="7" eb="9">
      <t>シセツ</t>
    </rPh>
    <phoneticPr fontId="2"/>
  </si>
  <si>
    <t>③併用している施設</t>
    <rPh sb="1" eb="3">
      <t>ヘイヨウ</t>
    </rPh>
    <rPh sb="7" eb="9">
      <t>シセツ</t>
    </rPh>
    <phoneticPr fontId="2"/>
  </si>
  <si>
    <t>④併用している施設</t>
    <rPh sb="1" eb="3">
      <t>ヘイヨウ</t>
    </rPh>
    <rPh sb="7" eb="9">
      <t>シセツ</t>
    </rPh>
    <phoneticPr fontId="2"/>
  </si>
  <si>
    <t>【請求額】</t>
    <rPh sb="1" eb="4">
      <t>セイキュウガク</t>
    </rPh>
    <phoneticPr fontId="2"/>
  </si>
  <si>
    <t>月額の上限額（a）
（預かり保育）
【日額450円×利用日数】</t>
    <rPh sb="0" eb="2">
      <t>ゲツガク</t>
    </rPh>
    <rPh sb="3" eb="6">
      <t>ジョウゲンガク</t>
    </rPh>
    <rPh sb="11" eb="12">
      <t>アズ</t>
    </rPh>
    <rPh sb="14" eb="16">
      <t>ホイク</t>
    </rPh>
    <rPh sb="19" eb="21">
      <t>ニチガク</t>
    </rPh>
    <rPh sb="24" eb="25">
      <t>エン</t>
    </rPh>
    <rPh sb="26" eb="30">
      <t>リヨウニッスウ</t>
    </rPh>
    <phoneticPr fontId="2"/>
  </si>
  <si>
    <r>
      <rPr>
        <sz val="11"/>
        <color theme="1"/>
        <rFont val="メイリオ"/>
        <family val="3"/>
        <charset val="128"/>
      </rPr>
      <t>請求額（C）</t>
    </r>
    <r>
      <rPr>
        <sz val="10"/>
        <color theme="1"/>
        <rFont val="メイリオ"/>
        <family val="3"/>
        <charset val="128"/>
      </rPr>
      <t xml:space="preserve">
（預かり保育）
【（A）と（a）を比較して小さい額】</t>
    </r>
    <rPh sb="0" eb="3">
      <t>セイキュウガク</t>
    </rPh>
    <rPh sb="8" eb="9">
      <t>アズ</t>
    </rPh>
    <rPh sb="11" eb="13">
      <t>ホイク</t>
    </rPh>
    <phoneticPr fontId="2"/>
  </si>
  <si>
    <t>認可外保育施設等の利用料合計（B）</t>
    <rPh sb="0" eb="8">
      <t>ニンカガイホイクシセツトウ</t>
    </rPh>
    <rPh sb="9" eb="12">
      <t>リヨウリョウ</t>
    </rPh>
    <rPh sb="12" eb="14">
      <t>ゴウケイ</t>
    </rPh>
    <phoneticPr fontId="2"/>
  </si>
  <si>
    <t>月額の上限額（b）
（認可外保育施設等）
【11,300円※－（C）】
※３号認定は16,300円</t>
    <rPh sb="0" eb="2">
      <t>ゲツガク</t>
    </rPh>
    <rPh sb="3" eb="6">
      <t>ジョウゲンガク</t>
    </rPh>
    <rPh sb="11" eb="19">
      <t>ニンカガイホイクシセツトウ</t>
    </rPh>
    <rPh sb="28" eb="29">
      <t>エン</t>
    </rPh>
    <rPh sb="38" eb="41">
      <t>ゴウニンテイ</t>
    </rPh>
    <rPh sb="48" eb="49">
      <t>エン</t>
    </rPh>
    <phoneticPr fontId="2"/>
  </si>
  <si>
    <t>請求額（D）
（認可外保育施設等）
【（B）と（b）を比較して小さい額】</t>
    <rPh sb="0" eb="3">
      <t>セイキュウガク</t>
    </rPh>
    <rPh sb="8" eb="16">
      <t>ニンカガイホイクシセツトウ</t>
    </rPh>
    <rPh sb="27" eb="29">
      <t>ヒカク</t>
    </rPh>
    <rPh sb="31" eb="32">
      <t>チイ</t>
    </rPh>
    <rPh sb="34" eb="35">
      <t>ガク</t>
    </rPh>
    <phoneticPr fontId="2"/>
  </si>
  <si>
    <t>請求額（合計）
【（C）＋（D）】</t>
    <rPh sb="0" eb="3">
      <t>セイキュウガク</t>
    </rPh>
    <rPh sb="4" eb="6">
      <t>ゴウケイ</t>
    </rPh>
    <phoneticPr fontId="2"/>
  </si>
  <si>
    <t>請求額</t>
    <rPh sb="0" eb="3">
      <t>セイキュウガク</t>
    </rPh>
    <phoneticPr fontId="2"/>
  </si>
  <si>
    <t>※「子育てのための施設等利用給付費請求の手続き」を松戸市オンライン申請システムで申請する際、こちらで算出した請求額を「施設等利用給付費の請求額」の欄に入力してください。</t>
    <rPh sb="2" eb="4">
      <t>コソダ</t>
    </rPh>
    <rPh sb="9" eb="12">
      <t>シセツトウ</t>
    </rPh>
    <rPh sb="12" eb="14">
      <t>リヨウ</t>
    </rPh>
    <rPh sb="14" eb="16">
      <t>キュウフ</t>
    </rPh>
    <rPh sb="16" eb="17">
      <t>ヒ</t>
    </rPh>
    <rPh sb="17" eb="19">
      <t>セイキュウ</t>
    </rPh>
    <rPh sb="20" eb="22">
      <t>テツヅ</t>
    </rPh>
    <rPh sb="64" eb="66">
      <t>キュウフ</t>
    </rPh>
    <phoneticPr fontId="2"/>
  </si>
  <si>
    <t>※入力完了後、こちらの請求額計算シート（Excel）をオンライン申請時に根拠資料として添付してください。</t>
    <rPh sb="1" eb="6">
      <t>ニュウリョクカンリョウゴ</t>
    </rPh>
    <rPh sb="11" eb="16">
      <t>セイキュウガクケイサン</t>
    </rPh>
    <rPh sb="32" eb="35">
      <t>シンセイジ</t>
    </rPh>
    <rPh sb="36" eb="38">
      <t>コンキョ</t>
    </rPh>
    <rPh sb="38" eb="40">
      <t>シリョウ</t>
    </rPh>
    <rPh sb="43" eb="45">
      <t>テンプ</t>
    </rPh>
    <phoneticPr fontId="2"/>
  </si>
  <si>
    <t>※入力内容に誤りがないか再度確認をお願いします。</t>
    <rPh sb="1" eb="3">
      <t>ニュウリョク</t>
    </rPh>
    <rPh sb="3" eb="5">
      <t>ナイヨウ</t>
    </rPh>
    <rPh sb="6" eb="7">
      <t>アヤマ</t>
    </rPh>
    <rPh sb="12" eb="14">
      <t>サイド</t>
    </rPh>
    <rPh sb="14" eb="16">
      <t>カクニン</t>
    </rPh>
    <rPh sb="18" eb="19">
      <t>ネガ</t>
    </rPh>
    <phoneticPr fontId="2"/>
  </si>
  <si>
    <t>★消さない↓</t>
    <rPh sb="1" eb="2">
      <t>ケ</t>
    </rPh>
    <phoneticPr fontId="2"/>
  </si>
  <si>
    <t>基準日</t>
    <rPh sb="0" eb="3">
      <t>キジュンビ</t>
    </rPh>
    <phoneticPr fontId="2"/>
  </si>
  <si>
    <t>認定種別用</t>
    <rPh sb="0" eb="4">
      <t>ニンテイシュベツ</t>
    </rPh>
    <rPh sb="4" eb="5">
      <t>ヨウ</t>
    </rPh>
    <phoneticPr fontId="2"/>
  </si>
  <si>
    <t>転入条件付き書式用</t>
    <rPh sb="0" eb="2">
      <t>テンニュウ</t>
    </rPh>
    <rPh sb="2" eb="5">
      <t>ジョウケンツ</t>
    </rPh>
    <rPh sb="6" eb="9">
      <t>ショシキヨウ</t>
    </rPh>
    <phoneticPr fontId="2"/>
  </si>
  <si>
    <t>転出条件付き書式用</t>
    <rPh sb="0" eb="2">
      <t>テンシュツ</t>
    </rPh>
    <rPh sb="2" eb="5">
      <t>ジョウケンツ</t>
    </rPh>
    <rPh sb="6" eb="9">
      <t>ショシキヨウ</t>
    </rPh>
    <phoneticPr fontId="2"/>
  </si>
  <si>
    <t>使用する認定終了日</t>
    <phoneticPr fontId="2"/>
  </si>
  <si>
    <t>エラーフラグ</t>
    <phoneticPr fontId="2"/>
  </si>
  <si>
    <t>使用する終了日</t>
    <rPh sb="0" eb="2">
      <t>シヨウ</t>
    </rPh>
    <rPh sb="4" eb="7">
      <t>シュウリョウビ</t>
    </rPh>
    <phoneticPr fontId="2"/>
  </si>
  <si>
    <t>主な利用施設名称</t>
  </si>
  <si>
    <t>◆上限額計算（★消さない！！）</t>
    <rPh sb="1" eb="4">
      <t>ジョウゲンガク</t>
    </rPh>
    <rPh sb="4" eb="6">
      <t>ケイサン</t>
    </rPh>
    <rPh sb="8" eb="9">
      <t>ケ</t>
    </rPh>
    <phoneticPr fontId="2"/>
  </si>
  <si>
    <t>450×日数</t>
    <rPh sb="4" eb="6">
      <t>ニッスウ</t>
    </rPh>
    <phoneticPr fontId="2"/>
  </si>
  <si>
    <t>幼稚園上限額</t>
    <rPh sb="0" eb="3">
      <t>ヨウチエン</t>
    </rPh>
    <rPh sb="3" eb="6">
      <t>ジョウゲンガク</t>
    </rPh>
    <phoneticPr fontId="2"/>
  </si>
  <si>
    <t>幼稚園上限額（A）</t>
    <rPh sb="0" eb="3">
      <t>ヨウチエン</t>
    </rPh>
    <rPh sb="3" eb="6">
      <t>ジョウゲンガク</t>
    </rPh>
    <phoneticPr fontId="2"/>
  </si>
  <si>
    <t>幼稚園請求額</t>
    <rPh sb="0" eb="3">
      <t>ヨウチエン</t>
    </rPh>
    <rPh sb="3" eb="6">
      <t>セイキュウガク</t>
    </rPh>
    <phoneticPr fontId="2"/>
  </si>
  <si>
    <t>日数</t>
    <rPh sb="0" eb="2">
      <t>ニッスウ</t>
    </rPh>
    <phoneticPr fontId="2"/>
  </si>
  <si>
    <t>開始日</t>
    <rPh sb="0" eb="3">
      <t>カイシビ</t>
    </rPh>
    <phoneticPr fontId="2"/>
  </si>
  <si>
    <t>終了日</t>
    <rPh sb="0" eb="3">
      <t>シュウリョウビ</t>
    </rPh>
    <phoneticPr fontId="2"/>
  </si>
  <si>
    <t>日割り計算用</t>
    <rPh sb="0" eb="2">
      <t>ヒワ</t>
    </rPh>
    <rPh sb="3" eb="6">
      <t>ケイサンヨウ</t>
    </rPh>
    <phoneticPr fontId="2"/>
  </si>
  <si>
    <t>上限額</t>
    <rPh sb="0" eb="3">
      <t>ジョウゲンガク</t>
    </rPh>
    <phoneticPr fontId="2"/>
  </si>
  <si>
    <t>月初</t>
    <rPh sb="0" eb="2">
      <t>ゲッショ</t>
    </rPh>
    <phoneticPr fontId="2"/>
  </si>
  <si>
    <t>月初月</t>
    <rPh sb="0" eb="3">
      <t>ゲッショヅキ</t>
    </rPh>
    <phoneticPr fontId="2"/>
  </si>
  <si>
    <t>開始月</t>
    <rPh sb="0" eb="3">
      <t>カイシヅキ</t>
    </rPh>
    <phoneticPr fontId="2"/>
  </si>
  <si>
    <t>月初－開始日</t>
    <rPh sb="0" eb="2">
      <t>ゲッショ</t>
    </rPh>
    <rPh sb="3" eb="6">
      <t>カイシビ</t>
    </rPh>
    <phoneticPr fontId="2"/>
  </si>
  <si>
    <t>月末</t>
    <rPh sb="0" eb="2">
      <t>ゲツマツ</t>
    </rPh>
    <phoneticPr fontId="2"/>
  </si>
  <si>
    <t>終了月</t>
    <rPh sb="0" eb="3">
      <t>シュウリョウヅキ</t>
    </rPh>
    <phoneticPr fontId="2"/>
  </si>
  <si>
    <t>月末－終了日</t>
    <rPh sb="0" eb="2">
      <t>ゲツマツ</t>
    </rPh>
    <rPh sb="3" eb="6">
      <t>シュウリョウビ</t>
    </rPh>
    <phoneticPr fontId="2"/>
  </si>
  <si>
    <t>仮上限額（日額450×利用日数）</t>
    <rPh sb="0" eb="1">
      <t>カリ</t>
    </rPh>
    <rPh sb="1" eb="4">
      <t>ジョウゲンガク</t>
    </rPh>
    <rPh sb="5" eb="7">
      <t>ニチガク</t>
    </rPh>
    <rPh sb="11" eb="13">
      <t>リヨウ</t>
    </rPh>
    <rPh sb="13" eb="15">
      <t>ニッスウ</t>
    </rPh>
    <phoneticPr fontId="2"/>
  </si>
  <si>
    <t>【請求額算出内訳（認可外）】</t>
    <rPh sb="1" eb="6">
      <t>セイキュウガクサンシュツ</t>
    </rPh>
    <rPh sb="6" eb="8">
      <t>ウチワケ</t>
    </rPh>
    <rPh sb="9" eb="12">
      <t>ニンカガイ</t>
    </rPh>
    <phoneticPr fontId="2"/>
  </si>
  <si>
    <t>利用施設名称①</t>
    <phoneticPr fontId="2"/>
  </si>
  <si>
    <t>利用施設名称②</t>
    <rPh sb="0" eb="6">
      <t>リヨウシセツメイショウ</t>
    </rPh>
    <phoneticPr fontId="2"/>
  </si>
  <si>
    <t>認可外上限額</t>
    <rPh sb="0" eb="3">
      <t>ニンカガイ</t>
    </rPh>
    <rPh sb="3" eb="6">
      <t>ジョウゲンガク</t>
    </rPh>
    <phoneticPr fontId="2"/>
  </si>
  <si>
    <t>残り請求可能額</t>
    <rPh sb="0" eb="1">
      <t>ノコ</t>
    </rPh>
    <rPh sb="2" eb="7">
      <t>セイキュウカノウガク</t>
    </rPh>
    <phoneticPr fontId="2"/>
  </si>
  <si>
    <t>請求額</t>
    <rPh sb="0" eb="2">
      <t>セイキュウ</t>
    </rPh>
    <rPh sb="2" eb="3">
      <t>ガク</t>
    </rPh>
    <phoneticPr fontId="2"/>
  </si>
  <si>
    <t>利用施設名称③</t>
    <rPh sb="0" eb="6">
      <t>リヨウシセツメイショウ</t>
    </rPh>
    <phoneticPr fontId="2"/>
  </si>
  <si>
    <t>利用施設名称④</t>
    <rPh sb="0" eb="6">
      <t>リヨウシセツメイショウ</t>
    </rPh>
    <phoneticPr fontId="2"/>
  </si>
  <si>
    <t>認可外請求額合計</t>
    <rPh sb="0" eb="3">
      <t>ニンカガイ</t>
    </rPh>
    <rPh sb="3" eb="8">
      <t>セイキュウガクゴウケイ</t>
    </rPh>
    <phoneticPr fontId="2"/>
  </si>
  <si>
    <t>2025/4/1時点の年齢で判断しています。【2号】3～5歳　【3号】0～2歳（住民税非課税世帯に該当するか確認してください。）</t>
    <rPh sb="49" eb="51">
      <t>ガイトウ</t>
    </rPh>
    <rPh sb="54" eb="56">
      <t>カクニン</t>
    </rPh>
    <phoneticPr fontId="2"/>
  </si>
  <si>
    <t>2025/10/2以降、認定を受けた場合は、その認定開始日を手入力。それ以外は「2025/10/1」を入力。</t>
    <rPh sb="9" eb="11">
      <t>イコウ</t>
    </rPh>
    <rPh sb="12" eb="14">
      <t>ニンテイ</t>
    </rPh>
    <rPh sb="15" eb="16">
      <t>ウ</t>
    </rPh>
    <rPh sb="18" eb="20">
      <t>バアイ</t>
    </rPh>
    <rPh sb="24" eb="26">
      <t>ニンテイ</t>
    </rPh>
    <rPh sb="26" eb="28">
      <t>カイシ</t>
    </rPh>
    <rPh sb="28" eb="29">
      <t>ヒ</t>
    </rPh>
    <rPh sb="30" eb="31">
      <t>テ</t>
    </rPh>
    <rPh sb="31" eb="33">
      <t>ニュウリョク</t>
    </rPh>
    <rPh sb="36" eb="38">
      <t>イガイ</t>
    </rPh>
    <rPh sb="51" eb="53">
      <t>ニュウリョク</t>
    </rPh>
    <phoneticPr fontId="2"/>
  </si>
  <si>
    <t>2025/10/2～2026/3/31までに認定を終了した場合はその日を入力。それ以外は空欄。</t>
    <rPh sb="22" eb="24">
      <t>ニンテイ</t>
    </rPh>
    <rPh sb="25" eb="27">
      <t>シュウリョウ</t>
    </rPh>
    <rPh sb="29" eb="31">
      <t>バアイ</t>
    </rPh>
    <rPh sb="34" eb="35">
      <t>ヒ</t>
    </rPh>
    <rPh sb="36" eb="38">
      <t>ニュウリョク</t>
    </rPh>
    <rPh sb="41" eb="43">
      <t>イガイ</t>
    </rPh>
    <rPh sb="44" eb="46">
      <t>クウラン</t>
    </rPh>
    <phoneticPr fontId="2"/>
  </si>
  <si>
    <t>←2025/10/2～2026/3/31までに転出または転出予定の場合、その転出（予定）日を入力してください。</t>
    <rPh sb="23" eb="25">
      <t>テンシュツ</t>
    </rPh>
    <rPh sb="28" eb="32">
      <t>テンシュツヨテイ</t>
    </rPh>
    <rPh sb="33" eb="35">
      <t>バアイ</t>
    </rPh>
    <rPh sb="41" eb="43">
      <t>ヨテイ</t>
    </rPh>
    <rPh sb="44" eb="45">
      <t>ヒ</t>
    </rPh>
    <rPh sb="46" eb="4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</si>
</sst>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令和6年&quot;#&quot;月&quot;"/>
    <numFmt numFmtId="177" formatCode="#,##0&quot;円&quot;"/>
    <numFmt numFmtId="178" formatCode="#0&quot;日&quot;"/>
    <numFmt numFmtId="179" formatCode="#,###&quot;円&quot;"/>
    <numFmt numFmtId="180" formatCode="&quot;令和7年&quot;#&quot;月&quot;"/>
    <numFmt numFmtId="181" formatCode="&quot;令和8年&quot;#&quot;月&quot;"/>
    <numFmt numFmtId="182" formatCode="&quot;令和8年&quot;\1&quot;月&quot;"/>
    <numFmt numFmtId="183" formatCode="&quot;令和8年&quot;\2&quot;月&quot;"/>
    <numFmt numFmtId="184" formatCode="&quot;令和8年&quot;\3&quot;月&quot;"/>
  </numFmts>
  <fonts count="15">
    <font>
      <sz val="11"/>
      <color theme="1"/>
      <name val="游ゴシック"/>
      <family val="2"/>
      <charset val="128"/>
      <scheme val="minor"/>
    </font>
    <font>
      <b/>
      <sz val="20"/>
      <color theme="1"/>
      <name val="メイリオ"/>
      <family val="3"/>
      <charset val="128"/>
    </font>
    <font>
      <sz val="6"/>
      <name val="游ゴシック"/>
      <family val="2"/>
      <charset val="128"/>
      <scheme val="minor"/>
    </font>
    <font>
      <sz val="11"/>
      <color theme="1"/>
      <name val="メイリオ"/>
      <family val="3"/>
      <charset val="128"/>
    </font>
    <font>
      <sz val="11"/>
      <color rgb="FFFF0000"/>
      <name val="メイリオ"/>
      <family val="3"/>
      <charset val="128"/>
    </font>
    <font>
      <b/>
      <u/>
      <sz val="11"/>
      <color rgb="FFFF0000"/>
      <name val="メイリオ"/>
      <family val="3"/>
      <charset val="128"/>
    </font>
    <font>
      <b/>
      <sz val="16"/>
      <color theme="1"/>
      <name val="メイリオ"/>
      <family val="3"/>
      <charset val="128"/>
    </font>
    <font>
      <sz val="12"/>
      <color theme="1"/>
      <name val="メイリオ"/>
      <family val="3"/>
      <charset val="128"/>
    </font>
    <font>
      <b/>
      <sz val="11"/>
      <color rgb="FFFF0000"/>
      <name val="メイリオ"/>
      <family val="3"/>
      <charset val="128"/>
    </font>
    <font>
      <sz val="10"/>
      <color theme="1"/>
      <name val="メイリオ"/>
      <family val="3"/>
      <charset val="128"/>
    </font>
    <font>
      <b/>
      <sz val="9"/>
      <color rgb="FFFF0000"/>
      <name val="メイリオ"/>
      <family val="3"/>
      <charset val="128"/>
    </font>
    <font>
      <b/>
      <sz val="13"/>
      <color rgb="FFFF0000"/>
      <name val="メイリオ"/>
      <family val="3"/>
      <charset val="128"/>
    </font>
    <font>
      <sz val="9"/>
      <color theme="1"/>
      <name val="メイリオ"/>
      <family val="3"/>
      <charset val="128"/>
    </font>
    <font>
      <b/>
      <sz val="11"/>
      <color theme="1"/>
      <name val="メイリオ"/>
      <family val="3"/>
      <charset val="128"/>
    </font>
    <font>
      <sz val="9"/>
      <color indexed="81"/>
      <name val="MS P ゴシック"/>
      <family val="3"/>
      <charset val="128"/>
    </font>
  </fonts>
  <fills count="16">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00B0F0"/>
        <bgColor indexed="64"/>
      </patternFill>
    </fill>
  </fills>
  <borders count="12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dotted">
        <color auto="1"/>
      </right>
      <top style="medium">
        <color auto="1"/>
      </top>
      <bottom style="medium">
        <color indexed="64"/>
      </bottom>
      <diagonal/>
    </border>
    <border>
      <left style="dotted">
        <color auto="1"/>
      </left>
      <right style="medium">
        <color indexed="64"/>
      </right>
      <top style="medium">
        <color auto="1"/>
      </top>
      <bottom style="medium">
        <color auto="1"/>
      </bottom>
      <diagonal/>
    </border>
    <border>
      <left style="medium">
        <color auto="1"/>
      </left>
      <right style="medium">
        <color auto="1"/>
      </right>
      <top/>
      <bottom style="double">
        <color indexed="64"/>
      </bottom>
      <diagonal/>
    </border>
    <border>
      <left/>
      <right style="dotted">
        <color auto="1"/>
      </right>
      <top/>
      <bottom style="double">
        <color indexed="64"/>
      </bottom>
      <diagonal/>
    </border>
    <border>
      <left style="dotted">
        <color auto="1"/>
      </left>
      <right style="medium">
        <color auto="1"/>
      </right>
      <top/>
      <bottom style="double">
        <color indexed="64"/>
      </bottom>
      <diagonal/>
    </border>
    <border>
      <left style="medium">
        <color auto="1"/>
      </left>
      <right style="medium">
        <color indexed="64"/>
      </right>
      <top/>
      <bottom style="dotted">
        <color auto="1"/>
      </bottom>
      <diagonal/>
    </border>
    <border>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medium">
        <color indexed="64"/>
      </right>
      <top style="dotted">
        <color auto="1"/>
      </top>
      <bottom style="dotted">
        <color auto="1"/>
      </bottom>
      <diagonal/>
    </border>
    <border>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medium">
        <color auto="1"/>
      </right>
      <top style="dotted">
        <color auto="1"/>
      </top>
      <bottom style="double">
        <color indexed="64"/>
      </bottom>
      <diagonal/>
    </border>
    <border>
      <left/>
      <right style="dotted">
        <color auto="1"/>
      </right>
      <top style="dotted">
        <color auto="1"/>
      </top>
      <bottom style="double">
        <color indexed="64"/>
      </bottom>
      <diagonal/>
    </border>
    <border>
      <left style="dotted">
        <color auto="1"/>
      </left>
      <right style="medium">
        <color auto="1"/>
      </right>
      <top style="dotted">
        <color auto="1"/>
      </top>
      <bottom style="double">
        <color indexed="64"/>
      </bottom>
      <diagonal/>
    </border>
    <border>
      <left style="medium">
        <color auto="1"/>
      </left>
      <right style="medium">
        <color indexed="64"/>
      </right>
      <top/>
      <bottom style="medium">
        <color auto="1"/>
      </bottom>
      <diagonal/>
    </border>
    <border>
      <left/>
      <right style="dotted">
        <color auto="1"/>
      </right>
      <top/>
      <bottom style="medium">
        <color auto="1"/>
      </bottom>
      <diagonal/>
    </border>
    <border diagonalUp="1">
      <left style="dotted">
        <color auto="1"/>
      </left>
      <right style="medium">
        <color auto="1"/>
      </right>
      <top style="double">
        <color indexed="64"/>
      </top>
      <bottom style="medium">
        <color auto="1"/>
      </bottom>
      <diagonal style="thin">
        <color auto="1"/>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double">
        <color indexed="64"/>
      </bottom>
      <diagonal/>
    </border>
    <border>
      <left style="thin">
        <color indexed="64"/>
      </left>
      <right style="thin">
        <color auto="1"/>
      </right>
      <top style="medium">
        <color indexed="64"/>
      </top>
      <bottom style="double">
        <color indexed="64"/>
      </bottom>
      <diagonal/>
    </border>
    <border>
      <left style="thin">
        <color indexed="64"/>
      </left>
      <right/>
      <top style="medium">
        <color auto="1"/>
      </top>
      <bottom style="double">
        <color indexed="64"/>
      </bottom>
      <diagonal/>
    </border>
    <border>
      <left/>
      <right style="thin">
        <color indexed="64"/>
      </right>
      <top style="medium">
        <color auto="1"/>
      </top>
      <bottom style="double">
        <color indexed="64"/>
      </bottom>
      <diagonal/>
    </border>
    <border>
      <left style="thin">
        <color indexed="64"/>
      </left>
      <right style="medium">
        <color auto="1"/>
      </right>
      <top style="medium">
        <color auto="1"/>
      </top>
      <bottom style="double">
        <color indexed="64"/>
      </bottom>
      <diagonal/>
    </border>
    <border>
      <left style="medium">
        <color auto="1"/>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auto="1"/>
      </left>
      <right style="thin">
        <color auto="1"/>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bottom style="medium">
        <color auto="1"/>
      </bottom>
      <diagonal/>
    </border>
    <border>
      <left style="medium">
        <color auto="1"/>
      </left>
      <right style="medium">
        <color indexed="64"/>
      </right>
      <top style="double">
        <color indexed="64"/>
      </top>
      <bottom style="dotted">
        <color auto="1"/>
      </bottom>
      <diagonal/>
    </border>
    <border>
      <left style="medium">
        <color indexed="64"/>
      </left>
      <right style="dotted">
        <color indexed="64"/>
      </right>
      <top/>
      <bottom style="dotted">
        <color auto="1"/>
      </bottom>
      <diagonal/>
    </border>
    <border>
      <left style="dotted">
        <color auto="1"/>
      </left>
      <right style="dotted">
        <color auto="1"/>
      </right>
      <top/>
      <bottom style="dotted">
        <color auto="1"/>
      </bottom>
      <diagonal/>
    </border>
    <border>
      <left style="dotted">
        <color indexed="64"/>
      </left>
      <right/>
      <top style="double">
        <color indexed="64"/>
      </top>
      <bottom style="dotted">
        <color indexed="64"/>
      </bottom>
      <diagonal/>
    </border>
    <border>
      <left/>
      <right style="dotted">
        <color indexed="64"/>
      </right>
      <top style="double">
        <color indexed="64"/>
      </top>
      <bottom style="dotted">
        <color auto="1"/>
      </bottom>
      <diagonal/>
    </border>
    <border>
      <left style="dotted">
        <color indexed="64"/>
      </left>
      <right style="medium">
        <color indexed="64"/>
      </right>
      <top style="double">
        <color indexed="64"/>
      </top>
      <bottom style="dotted">
        <color auto="1"/>
      </bottom>
      <diagonal/>
    </border>
    <border>
      <left style="medium">
        <color indexed="64"/>
      </left>
      <right style="dotted">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indexed="64"/>
      </left>
      <right/>
      <top style="dotted">
        <color indexed="64"/>
      </top>
      <bottom/>
      <diagonal/>
    </border>
    <border>
      <left/>
      <right style="dotted">
        <color indexed="64"/>
      </right>
      <top style="dotted">
        <color indexed="64"/>
      </top>
      <bottom/>
      <diagonal/>
    </border>
    <border>
      <left/>
      <right style="medium">
        <color auto="1"/>
      </right>
      <top style="dotted">
        <color auto="1"/>
      </top>
      <bottom style="dotted">
        <color auto="1"/>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medium">
        <color indexed="64"/>
      </left>
      <right style="dotted">
        <color indexed="64"/>
      </right>
      <top style="dotted">
        <color auto="1"/>
      </top>
      <bottom/>
      <diagonal/>
    </border>
    <border>
      <left style="dotted">
        <color auto="1"/>
      </left>
      <right style="dotted">
        <color auto="1"/>
      </right>
      <top style="dotted">
        <color auto="1"/>
      </top>
      <bottom/>
      <diagonal/>
    </border>
    <border>
      <left style="dotted">
        <color indexed="64"/>
      </left>
      <right/>
      <top/>
      <bottom/>
      <diagonal/>
    </border>
    <border>
      <left/>
      <right style="dotted">
        <color indexed="64"/>
      </right>
      <top/>
      <bottom/>
      <diagonal/>
    </border>
    <border>
      <left/>
      <right style="medium">
        <color auto="1"/>
      </right>
      <top style="dotted">
        <color auto="1"/>
      </top>
      <bottom/>
      <diagonal/>
    </border>
    <border>
      <left style="medium">
        <color indexed="64"/>
      </left>
      <right style="medium">
        <color indexed="64"/>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right/>
      <top style="double">
        <color indexed="64"/>
      </top>
      <bottom style="medium">
        <color auto="1"/>
      </bottom>
      <diagonal/>
    </border>
    <border>
      <left style="dotted">
        <color indexed="64"/>
      </left>
      <right/>
      <top style="double">
        <color indexed="64"/>
      </top>
      <bottom style="medium">
        <color indexed="64"/>
      </bottom>
      <diagonal/>
    </border>
    <border>
      <left style="dotted">
        <color indexed="64"/>
      </left>
      <right style="medium">
        <color auto="1"/>
      </right>
      <top style="double">
        <color indexed="64"/>
      </top>
      <bottom style="medium">
        <color auto="1"/>
      </bottom>
      <diagonal/>
    </border>
    <border>
      <left style="medium">
        <color auto="1"/>
      </left>
      <right style="medium">
        <color indexed="64"/>
      </right>
      <top style="medium">
        <color auto="1"/>
      </top>
      <bottom style="dotted">
        <color auto="1"/>
      </bottom>
      <diagonal/>
    </border>
    <border>
      <left style="medium">
        <color indexed="64"/>
      </left>
      <right/>
      <top style="medium">
        <color auto="1"/>
      </top>
      <bottom/>
      <diagonal/>
    </border>
    <border>
      <left/>
      <right/>
      <top style="medium">
        <color indexed="64"/>
      </top>
      <bottom style="medium">
        <color indexed="64"/>
      </bottom>
      <diagonal/>
    </border>
    <border>
      <left/>
      <right style="medium">
        <color auto="1"/>
      </right>
      <top style="medium">
        <color auto="1"/>
      </top>
      <bottom style="medium">
        <color indexed="64"/>
      </bottom>
      <diagonal/>
    </border>
    <border>
      <left/>
      <right/>
      <top/>
      <bottom style="double">
        <color indexed="64"/>
      </bottom>
      <diagonal/>
    </border>
    <border>
      <left style="dotted">
        <color auto="1"/>
      </left>
      <right style="dotted">
        <color auto="1"/>
      </right>
      <top/>
      <bottom style="double">
        <color indexed="64"/>
      </bottom>
      <diagonal/>
    </border>
    <border>
      <left style="medium">
        <color auto="1"/>
      </left>
      <right style="medium">
        <color indexed="64"/>
      </right>
      <top style="dotted">
        <color auto="1"/>
      </top>
      <bottom/>
      <diagonal/>
    </border>
    <border>
      <left style="medium">
        <color auto="1"/>
      </left>
      <right style="medium">
        <color auto="1"/>
      </right>
      <top/>
      <bottom style="thin">
        <color indexed="64"/>
      </bottom>
      <diagonal/>
    </border>
    <border>
      <left style="medium">
        <color auto="1"/>
      </left>
      <right/>
      <top style="double">
        <color indexed="64"/>
      </top>
      <bottom style="thin">
        <color auto="1"/>
      </bottom>
      <diagonal/>
    </border>
    <border>
      <left/>
      <right style="dotted">
        <color indexed="64"/>
      </right>
      <top style="double">
        <color indexed="64"/>
      </top>
      <bottom style="thin">
        <color auto="1"/>
      </bottom>
      <diagonal/>
    </border>
    <border>
      <left style="dotted">
        <color auto="1"/>
      </left>
      <right style="dotted">
        <color auto="1"/>
      </right>
      <top style="double">
        <color indexed="64"/>
      </top>
      <bottom style="thin">
        <color auto="1"/>
      </bottom>
      <diagonal/>
    </border>
    <border>
      <left style="dotted">
        <color auto="1"/>
      </left>
      <right style="medium">
        <color auto="1"/>
      </right>
      <top style="double">
        <color indexed="64"/>
      </top>
      <bottom style="thin">
        <color auto="1"/>
      </bottom>
      <diagonal/>
    </border>
    <border>
      <left style="medium">
        <color auto="1"/>
      </left>
      <right style="medium">
        <color indexed="64"/>
      </right>
      <top style="thin">
        <color indexed="64"/>
      </top>
      <bottom style="dotted">
        <color auto="1"/>
      </bottom>
      <diagonal/>
    </border>
    <border>
      <left/>
      <right/>
      <top/>
      <bottom style="dotted">
        <color auto="1"/>
      </bottom>
      <diagonal/>
    </border>
    <border>
      <left/>
      <right/>
      <top style="dotted">
        <color auto="1"/>
      </top>
      <bottom style="dotted">
        <color auto="1"/>
      </bottom>
      <diagonal/>
    </border>
    <border>
      <left/>
      <right/>
      <top style="dotted">
        <color auto="1"/>
      </top>
      <bottom style="double">
        <color indexed="64"/>
      </bottom>
      <diagonal/>
    </border>
    <border>
      <left style="dotted">
        <color auto="1"/>
      </left>
      <right style="dotted">
        <color auto="1"/>
      </right>
      <top style="dotted">
        <color auto="1"/>
      </top>
      <bottom style="double">
        <color indexed="64"/>
      </bottom>
      <diagonal/>
    </border>
    <border>
      <left/>
      <right style="dotted">
        <color auto="1"/>
      </right>
      <top style="double">
        <color indexed="64"/>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right/>
      <top/>
      <bottom style="medium">
        <color indexed="64"/>
      </bottom>
      <diagonal/>
    </border>
    <border>
      <left style="medium">
        <color auto="1"/>
      </left>
      <right style="medium">
        <color indexed="64"/>
      </right>
      <top style="medium">
        <color auto="1"/>
      </top>
      <bottom style="double">
        <color indexed="64"/>
      </bottom>
      <diagonal/>
    </border>
    <border>
      <left/>
      <right style="dotted">
        <color auto="1"/>
      </right>
      <top style="medium">
        <color auto="1"/>
      </top>
      <bottom style="double">
        <color indexed="64"/>
      </bottom>
      <diagonal/>
    </border>
    <border>
      <left style="dotted">
        <color auto="1"/>
      </left>
      <right style="medium">
        <color auto="1"/>
      </right>
      <top style="medium">
        <color auto="1"/>
      </top>
      <bottom style="double">
        <color indexed="64"/>
      </bottom>
      <diagonal/>
    </border>
    <border>
      <left style="medium">
        <color auto="1"/>
      </left>
      <right/>
      <top style="medium">
        <color indexed="64"/>
      </top>
      <bottom style="double">
        <color indexed="64"/>
      </bottom>
      <diagonal/>
    </border>
    <border>
      <left/>
      <right style="medium">
        <color indexed="64"/>
      </right>
      <top style="medium">
        <color auto="1"/>
      </top>
      <bottom style="double">
        <color indexed="64"/>
      </bottom>
      <diagonal/>
    </border>
    <border>
      <left style="medium">
        <color indexed="64"/>
      </left>
      <right/>
      <top style="double">
        <color indexed="64"/>
      </top>
      <bottom style="dotted">
        <color auto="1"/>
      </bottom>
      <diagonal/>
    </border>
    <border>
      <left/>
      <right style="medium">
        <color auto="1"/>
      </right>
      <top style="double">
        <color indexed="64"/>
      </top>
      <bottom style="dotted">
        <color auto="1"/>
      </bottom>
      <diagonal/>
    </border>
    <border>
      <left style="medium">
        <color indexed="64"/>
      </left>
      <right/>
      <top style="dotted">
        <color auto="1"/>
      </top>
      <bottom style="dotted">
        <color auto="1"/>
      </bottom>
      <diagonal/>
    </border>
    <border>
      <left style="medium">
        <color auto="1"/>
      </left>
      <right/>
      <top style="dotted">
        <color auto="1"/>
      </top>
      <bottom style="double">
        <color indexed="64"/>
      </bottom>
      <diagonal/>
    </border>
    <border>
      <left/>
      <right style="medium">
        <color auto="1"/>
      </right>
      <top style="dotted">
        <color auto="1"/>
      </top>
      <bottom style="double">
        <color indexed="64"/>
      </bottom>
      <diagonal/>
    </border>
    <border>
      <left style="medium">
        <color indexed="64"/>
      </left>
      <right/>
      <top style="double">
        <color indexed="64"/>
      </top>
      <bottom style="medium">
        <color auto="1"/>
      </bottom>
      <diagonal/>
    </border>
    <border>
      <left/>
      <right style="medium">
        <color auto="1"/>
      </right>
      <top style="double">
        <color indexed="64"/>
      </top>
      <bottom style="medium">
        <color auto="1"/>
      </bottom>
      <diagonal/>
    </border>
    <border>
      <left style="medium">
        <color auto="1"/>
      </left>
      <right style="medium">
        <color auto="1"/>
      </right>
      <top style="medium">
        <color auto="1"/>
      </top>
      <bottom style="thin">
        <color auto="1"/>
      </bottom>
      <diagonal/>
    </border>
    <border>
      <left style="medium">
        <color indexed="64"/>
      </left>
      <right/>
      <top style="medium">
        <color auto="1"/>
      </top>
      <bottom style="medium">
        <color indexed="64"/>
      </bottom>
      <diagonal/>
    </border>
    <border>
      <left style="medium">
        <color auto="1"/>
      </left>
      <right style="medium">
        <color auto="1"/>
      </right>
      <top style="thin">
        <color auto="1"/>
      </top>
      <bottom style="medium">
        <color auto="1"/>
      </bottom>
      <diagonal/>
    </border>
    <border>
      <left/>
      <right style="medium">
        <color auto="1"/>
      </right>
      <top/>
      <bottom style="double">
        <color indexed="64"/>
      </bottom>
      <diagonal/>
    </border>
    <border>
      <left/>
      <right style="medium">
        <color auto="1"/>
      </right>
      <top style="medium">
        <color auto="1"/>
      </top>
      <bottom style="thin">
        <color auto="1"/>
      </bottom>
      <diagonal/>
    </border>
    <border>
      <left/>
      <right style="medium">
        <color auto="1"/>
      </right>
      <top/>
      <bottom style="dotted">
        <color auto="1"/>
      </bottom>
      <diagonal/>
    </border>
    <border>
      <left style="medium">
        <color auto="1"/>
      </left>
      <right style="medium">
        <color indexed="64"/>
      </right>
      <top style="dotted">
        <color auto="1"/>
      </top>
      <bottom style="medium">
        <color auto="1"/>
      </bottom>
      <diagonal/>
    </border>
    <border>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right style="medium">
        <color indexed="64"/>
      </right>
      <top style="dotted">
        <color auto="1"/>
      </top>
      <bottom style="medium">
        <color indexed="64"/>
      </bottom>
      <diagonal/>
    </border>
    <border>
      <left/>
      <right style="medium">
        <color auto="1"/>
      </right>
      <top style="thin">
        <color auto="1"/>
      </top>
      <bottom style="medium">
        <color auto="1"/>
      </bottom>
      <diagonal/>
    </border>
    <border>
      <left/>
      <right style="dotted">
        <color indexed="64"/>
      </right>
      <top style="medium">
        <color auto="1"/>
      </top>
      <bottom style="medium">
        <color auto="1"/>
      </bottom>
      <diagonal/>
    </border>
  </borders>
  <cellStyleXfs count="1">
    <xf numFmtId="0" fontId="0" fillId="0" borderId="0">
      <alignment vertical="center"/>
    </xf>
  </cellStyleXfs>
  <cellXfs count="291">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1" xfId="0" applyFont="1" applyBorder="1" applyAlignment="1">
      <alignment vertical="center" wrapText="1"/>
    </xf>
    <xf numFmtId="0" fontId="3" fillId="0" borderId="4" xfId="0" applyFont="1" applyBorder="1" applyAlignment="1">
      <alignment vertical="center" wrapText="1"/>
    </xf>
    <xf numFmtId="0" fontId="3" fillId="2" borderId="8" xfId="0" applyFont="1" applyFill="1" applyBorder="1">
      <alignment vertical="center"/>
    </xf>
    <xf numFmtId="0" fontId="9" fillId="3" borderId="0" xfId="0" applyFont="1" applyFill="1">
      <alignment vertical="center"/>
    </xf>
    <xf numFmtId="0" fontId="3" fillId="3" borderId="0" xfId="0" applyFont="1" applyFill="1">
      <alignment vertical="center"/>
    </xf>
    <xf numFmtId="0" fontId="3" fillId="4" borderId="0" xfId="0" applyFont="1" applyFill="1">
      <alignment vertical="center"/>
    </xf>
    <xf numFmtId="0" fontId="3" fillId="2" borderId="13" xfId="0" applyFont="1" applyFill="1" applyBorder="1">
      <alignment vertical="center"/>
    </xf>
    <xf numFmtId="0" fontId="9" fillId="3" borderId="0" xfId="0" applyFont="1" applyFill="1" applyBorder="1">
      <alignment vertical="center"/>
    </xf>
    <xf numFmtId="0" fontId="3" fillId="5" borderId="16" xfId="0" applyFont="1" applyFill="1" applyBorder="1" applyAlignment="1">
      <alignment horizontal="center" vertical="center"/>
    </xf>
    <xf numFmtId="14" fontId="3" fillId="0" borderId="17" xfId="0" applyNumberFormat="1" applyFont="1" applyBorder="1" applyAlignment="1" applyProtection="1">
      <alignment horizontal="center" vertical="center"/>
      <protection hidden="1"/>
    </xf>
    <xf numFmtId="0" fontId="3" fillId="6" borderId="17"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7" borderId="22"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24" xfId="0" applyFont="1" applyFill="1" applyBorder="1" applyAlignment="1">
      <alignment horizontal="center" vertical="center"/>
    </xf>
    <xf numFmtId="177" fontId="3" fillId="0" borderId="26" xfId="0" applyNumberFormat="1" applyFont="1" applyBorder="1" applyProtection="1">
      <alignment vertical="center"/>
      <protection locked="0"/>
    </xf>
    <xf numFmtId="178" fontId="3" fillId="0" borderId="27" xfId="0" applyNumberFormat="1" applyFont="1" applyBorder="1" applyProtection="1">
      <alignment vertical="center"/>
      <protection locked="0"/>
    </xf>
    <xf numFmtId="0" fontId="3" fillId="0" borderId="0" xfId="0" applyFont="1" applyProtection="1">
      <alignment vertical="center"/>
      <protection hidden="1"/>
    </xf>
    <xf numFmtId="177" fontId="3" fillId="0" borderId="29" xfId="0" applyNumberFormat="1" applyFont="1" applyBorder="1" applyProtection="1">
      <alignment vertical="center"/>
      <protection locked="0"/>
    </xf>
    <xf numFmtId="178" fontId="3" fillId="0" borderId="30" xfId="0" applyNumberFormat="1" applyFont="1" applyBorder="1" applyProtection="1">
      <alignment vertical="center"/>
      <protection locked="0"/>
    </xf>
    <xf numFmtId="177" fontId="3" fillId="0" borderId="32" xfId="0" applyNumberFormat="1" applyFont="1" applyBorder="1" applyProtection="1">
      <alignment vertical="center"/>
      <protection locked="0"/>
    </xf>
    <xf numFmtId="178" fontId="3" fillId="0" borderId="33" xfId="0" applyNumberFormat="1" applyFont="1" applyBorder="1" applyProtection="1">
      <alignment vertical="center"/>
      <protection locked="0"/>
    </xf>
    <xf numFmtId="0" fontId="3" fillId="0" borderId="34" xfId="0" applyFont="1" applyFill="1" applyBorder="1" applyAlignment="1">
      <alignment horizontal="right" vertical="center"/>
    </xf>
    <xf numFmtId="177" fontId="3" fillId="0" borderId="35" xfId="0" applyNumberFormat="1" applyFont="1" applyFill="1" applyBorder="1" applyProtection="1">
      <alignment vertical="center"/>
      <protection hidden="1"/>
    </xf>
    <xf numFmtId="0" fontId="3" fillId="0" borderId="36" xfId="0" applyFont="1" applyFill="1" applyBorder="1">
      <alignment vertical="center"/>
    </xf>
    <xf numFmtId="177" fontId="3" fillId="7" borderId="38" xfId="0" applyNumberFormat="1" applyFont="1" applyFill="1" applyBorder="1" applyAlignment="1">
      <alignment horizontal="center" vertical="center"/>
    </xf>
    <xf numFmtId="0" fontId="3" fillId="7" borderId="39" xfId="0" applyFont="1" applyFill="1" applyBorder="1" applyAlignment="1">
      <alignment horizontal="center" vertical="center"/>
    </xf>
    <xf numFmtId="177" fontId="3" fillId="7" borderId="48" xfId="0" applyNumberFormat="1" applyFont="1" applyFill="1" applyBorder="1" applyAlignment="1">
      <alignment horizontal="center" vertical="center"/>
    </xf>
    <xf numFmtId="177" fontId="3" fillId="0" borderId="55" xfId="0" applyNumberFormat="1" applyFont="1" applyBorder="1" applyAlignment="1" applyProtection="1">
      <alignment vertical="center"/>
      <protection locked="0"/>
    </xf>
    <xf numFmtId="177" fontId="3" fillId="0" borderId="56" xfId="0" applyNumberFormat="1" applyFont="1" applyBorder="1" applyAlignment="1" applyProtection="1">
      <alignment vertical="center"/>
      <protection locked="0"/>
    </xf>
    <xf numFmtId="177" fontId="3" fillId="0" borderId="59" xfId="0" applyNumberFormat="1" applyFont="1" applyBorder="1" applyAlignment="1" applyProtection="1">
      <alignment vertical="center"/>
      <protection locked="0"/>
    </xf>
    <xf numFmtId="177" fontId="3" fillId="0" borderId="60" xfId="0" applyNumberFormat="1" applyFont="1" applyBorder="1" applyAlignment="1" applyProtection="1">
      <alignment vertical="center"/>
      <protection locked="0"/>
    </xf>
    <xf numFmtId="177" fontId="3" fillId="0" borderId="61" xfId="0" applyNumberFormat="1" applyFont="1" applyBorder="1" applyAlignment="1" applyProtection="1">
      <alignment vertical="center"/>
      <protection locked="0"/>
    </xf>
    <xf numFmtId="177" fontId="3" fillId="0" borderId="64" xfId="0" applyNumberFormat="1" applyFont="1" applyBorder="1" applyAlignment="1" applyProtection="1">
      <alignment vertical="center"/>
      <protection locked="0"/>
    </xf>
    <xf numFmtId="177" fontId="3" fillId="0" borderId="67" xfId="0" applyNumberFormat="1" applyFont="1" applyBorder="1" applyAlignment="1" applyProtection="1">
      <alignment vertical="center"/>
      <protection locked="0"/>
    </xf>
    <xf numFmtId="177" fontId="3" fillId="0" borderId="68" xfId="0" applyNumberFormat="1" applyFont="1" applyBorder="1" applyAlignment="1" applyProtection="1">
      <alignment vertical="center"/>
      <protection locked="0"/>
    </xf>
    <xf numFmtId="177" fontId="3" fillId="0" borderId="71" xfId="0" applyNumberFormat="1" applyFont="1" applyBorder="1" applyAlignment="1" applyProtection="1">
      <alignment vertical="center"/>
      <protection locked="0"/>
    </xf>
    <xf numFmtId="0" fontId="3" fillId="0" borderId="72" xfId="0" applyFont="1" applyFill="1" applyBorder="1">
      <alignment vertical="center"/>
    </xf>
    <xf numFmtId="177" fontId="3" fillId="0" borderId="73" xfId="0" applyNumberFormat="1" applyFont="1" applyFill="1" applyBorder="1" applyAlignment="1" applyProtection="1">
      <alignment vertical="center"/>
      <protection hidden="1"/>
    </xf>
    <xf numFmtId="177" fontId="3" fillId="0" borderId="74" xfId="0" applyNumberFormat="1" applyFont="1" applyFill="1" applyBorder="1" applyAlignment="1" applyProtection="1">
      <alignment vertical="center"/>
      <protection hidden="1"/>
    </xf>
    <xf numFmtId="177" fontId="3" fillId="0" borderId="76" xfId="0" applyNumberFormat="1" applyFont="1" applyFill="1" applyBorder="1" applyAlignment="1" applyProtection="1">
      <alignment vertical="center"/>
      <protection hidden="1"/>
    </xf>
    <xf numFmtId="0" fontId="3" fillId="7" borderId="82" xfId="0" applyFont="1" applyFill="1" applyBorder="1" applyAlignment="1">
      <alignment horizontal="center" vertical="center"/>
    </xf>
    <xf numFmtId="0" fontId="12" fillId="10" borderId="43" xfId="0" applyFont="1" applyFill="1" applyBorder="1" applyAlignment="1" applyProtection="1">
      <alignment horizontal="center" vertical="center"/>
      <protection hidden="1"/>
    </xf>
    <xf numFmtId="0" fontId="12" fillId="10" borderId="87" xfId="0" applyFont="1" applyFill="1" applyBorder="1" applyAlignment="1" applyProtection="1">
      <alignment horizontal="center" vertical="center"/>
      <protection hidden="1"/>
    </xf>
    <xf numFmtId="0" fontId="12" fillId="10" borderId="88" xfId="0" applyFont="1" applyFill="1" applyBorder="1" applyAlignment="1" applyProtection="1">
      <alignment horizontal="center" vertical="center"/>
      <protection hidden="1"/>
    </xf>
    <xf numFmtId="0" fontId="3" fillId="0" borderId="0" xfId="0" applyFont="1" applyAlignment="1">
      <alignment vertical="center"/>
    </xf>
    <xf numFmtId="177" fontId="3" fillId="0" borderId="89" xfId="0" applyNumberFormat="1" applyFont="1" applyBorder="1" applyProtection="1">
      <alignment vertical="center"/>
      <protection hidden="1"/>
    </xf>
    <xf numFmtId="177" fontId="3" fillId="0" borderId="25" xfId="0" applyNumberFormat="1" applyFont="1" applyBorder="1">
      <alignment vertical="center"/>
    </xf>
    <xf numFmtId="177" fontId="3" fillId="0" borderId="56" xfId="0" applyNumberFormat="1" applyFont="1" applyBorder="1" applyAlignment="1" applyProtection="1">
      <alignment vertical="center"/>
      <protection hidden="1"/>
    </xf>
    <xf numFmtId="177" fontId="3" fillId="0" borderId="56" xfId="0" applyNumberFormat="1" applyFont="1" applyBorder="1" applyProtection="1">
      <alignment vertical="center"/>
      <protection hidden="1"/>
    </xf>
    <xf numFmtId="177" fontId="3" fillId="0" borderId="27" xfId="0" applyNumberFormat="1" applyFont="1" applyBorder="1" applyProtection="1">
      <alignment vertical="center"/>
      <protection hidden="1"/>
    </xf>
    <xf numFmtId="177" fontId="3" fillId="0" borderId="25" xfId="0" applyNumberFormat="1" applyFont="1" applyBorder="1" applyProtection="1">
      <alignment vertical="center"/>
      <protection hidden="1"/>
    </xf>
    <xf numFmtId="177" fontId="3" fillId="0" borderId="28" xfId="0" applyNumberFormat="1" applyFont="1" applyBorder="1" applyProtection="1">
      <alignment vertical="center"/>
      <protection hidden="1"/>
    </xf>
    <xf numFmtId="177" fontId="3" fillId="0" borderId="61" xfId="0" applyNumberFormat="1" applyFont="1" applyBorder="1" applyAlignment="1" applyProtection="1">
      <alignment vertical="center"/>
      <protection hidden="1"/>
    </xf>
    <xf numFmtId="177" fontId="3" fillId="0" borderId="61" xfId="0" applyNumberFormat="1" applyFont="1" applyBorder="1" applyProtection="1">
      <alignment vertical="center"/>
      <protection hidden="1"/>
    </xf>
    <xf numFmtId="177" fontId="3" fillId="0" borderId="30" xfId="0" applyNumberFormat="1" applyFont="1" applyBorder="1" applyProtection="1">
      <alignment vertical="center"/>
      <protection hidden="1"/>
    </xf>
    <xf numFmtId="177" fontId="3" fillId="0" borderId="43" xfId="0" applyNumberFormat="1" applyFont="1" applyBorder="1">
      <alignment vertical="center"/>
    </xf>
    <xf numFmtId="177" fontId="3" fillId="0" borderId="28" xfId="0" applyNumberFormat="1" applyFont="1" applyBorder="1">
      <alignment vertical="center"/>
    </xf>
    <xf numFmtId="177" fontId="3" fillId="0" borderId="31" xfId="0" applyNumberFormat="1" applyFont="1" applyBorder="1" applyProtection="1">
      <alignment vertical="center"/>
      <protection hidden="1"/>
    </xf>
    <xf numFmtId="177" fontId="3" fillId="0" borderId="22" xfId="0" applyNumberFormat="1" applyFont="1" applyBorder="1">
      <alignment vertical="center"/>
    </xf>
    <xf numFmtId="177" fontId="3" fillId="0" borderId="93" xfId="0" applyNumberFormat="1" applyFont="1" applyBorder="1" applyAlignment="1" applyProtection="1">
      <alignment vertical="center"/>
      <protection hidden="1"/>
    </xf>
    <xf numFmtId="177" fontId="3" fillId="0" borderId="93" xfId="0" applyNumberFormat="1" applyFont="1" applyBorder="1" applyProtection="1">
      <alignment vertical="center"/>
      <protection hidden="1"/>
    </xf>
    <xf numFmtId="177" fontId="3" fillId="0" borderId="33" xfId="0" applyNumberFormat="1" applyFont="1" applyBorder="1" applyProtection="1">
      <alignment vertical="center"/>
      <protection hidden="1"/>
    </xf>
    <xf numFmtId="176" fontId="3" fillId="0" borderId="34" xfId="0" applyNumberFormat="1" applyFont="1" applyBorder="1" applyAlignment="1">
      <alignment horizontal="right" vertical="center"/>
    </xf>
    <xf numFmtId="177" fontId="3" fillId="0" borderId="34" xfId="0" applyNumberFormat="1" applyFont="1" applyBorder="1" applyProtection="1">
      <alignment vertical="center"/>
      <protection hidden="1"/>
    </xf>
    <xf numFmtId="177" fontId="3" fillId="0" borderId="34" xfId="0" applyNumberFormat="1" applyFont="1" applyBorder="1">
      <alignment vertical="center"/>
    </xf>
    <xf numFmtId="177" fontId="3" fillId="0" borderId="95" xfId="0" applyNumberFormat="1" applyFont="1" applyBorder="1" applyAlignment="1" applyProtection="1">
      <alignment vertical="center"/>
      <protection hidden="1"/>
    </xf>
    <xf numFmtId="177" fontId="3" fillId="0" borderId="95" xfId="0" applyNumberFormat="1" applyFont="1" applyBorder="1" applyProtection="1">
      <alignment vertical="center"/>
      <protection hidden="1"/>
    </xf>
    <xf numFmtId="177" fontId="3" fillId="0" borderId="96" xfId="0" applyNumberFormat="1" applyFont="1" applyBorder="1" applyProtection="1">
      <alignment vertical="center"/>
      <protection hidden="1"/>
    </xf>
    <xf numFmtId="177" fontId="3" fillId="0" borderId="97" xfId="0" applyNumberFormat="1" applyFont="1" applyBorder="1" applyProtection="1">
      <alignment vertical="center"/>
      <protection hidden="1"/>
    </xf>
    <xf numFmtId="0" fontId="3" fillId="7" borderId="98" xfId="0" applyFont="1" applyFill="1" applyBorder="1" applyAlignment="1">
      <alignment horizontal="center" vertical="center"/>
    </xf>
    <xf numFmtId="0" fontId="9" fillId="7" borderId="99" xfId="0" applyFont="1" applyFill="1" applyBorder="1" applyAlignment="1">
      <alignment horizontal="center" vertical="center"/>
    </xf>
    <xf numFmtId="0" fontId="3" fillId="7" borderId="100" xfId="0" applyFont="1" applyFill="1" applyBorder="1" applyAlignment="1">
      <alignment horizontal="center" vertical="center" wrapText="1"/>
    </xf>
    <xf numFmtId="0" fontId="3" fillId="7" borderId="99" xfId="0" applyFont="1" applyFill="1" applyBorder="1" applyAlignment="1">
      <alignment horizontal="center" vertical="center" wrapText="1"/>
    </xf>
    <xf numFmtId="0" fontId="9" fillId="7" borderId="100" xfId="0" applyFont="1" applyFill="1" applyBorder="1" applyAlignment="1">
      <alignment horizontal="center" vertical="center" wrapText="1"/>
    </xf>
    <xf numFmtId="0" fontId="9" fillId="11" borderId="102" xfId="0" applyFont="1" applyFill="1" applyBorder="1" applyAlignment="1">
      <alignment horizontal="center" vertical="center" wrapText="1"/>
    </xf>
    <xf numFmtId="0" fontId="3" fillId="7" borderId="102" xfId="0" applyFont="1" applyFill="1" applyBorder="1" applyAlignment="1">
      <alignment horizontal="center" vertical="center" wrapText="1"/>
    </xf>
    <xf numFmtId="177" fontId="3" fillId="0" borderId="26" xfId="0" applyNumberFormat="1" applyFont="1" applyBorder="1" applyProtection="1">
      <alignment vertical="center"/>
      <protection hidden="1"/>
    </xf>
    <xf numFmtId="177" fontId="3" fillId="0" borderId="27" xfId="0" applyNumberFormat="1" applyFont="1" applyFill="1" applyBorder="1" applyAlignment="1" applyProtection="1">
      <alignment vertical="center"/>
      <protection hidden="1"/>
    </xf>
    <xf numFmtId="177" fontId="3" fillId="11" borderId="48" xfId="0" applyNumberFormat="1" applyFont="1" applyFill="1" applyBorder="1" applyAlignment="1" applyProtection="1">
      <alignment horizontal="right" vertical="center"/>
      <protection hidden="1"/>
    </xf>
    <xf numFmtId="177" fontId="3" fillId="0" borderId="48" xfId="0" applyNumberFormat="1" applyFont="1" applyBorder="1" applyProtection="1">
      <alignment vertical="center"/>
      <protection hidden="1"/>
    </xf>
    <xf numFmtId="177" fontId="3" fillId="0" borderId="29" xfId="0" applyNumberFormat="1" applyFont="1" applyBorder="1" applyProtection="1">
      <alignment vertical="center"/>
      <protection hidden="1"/>
    </xf>
    <xf numFmtId="177" fontId="3" fillId="0" borderId="30" xfId="0" applyNumberFormat="1" applyFont="1" applyFill="1" applyBorder="1" applyAlignment="1" applyProtection="1">
      <alignment vertical="center"/>
      <protection hidden="1"/>
    </xf>
    <xf numFmtId="177" fontId="3" fillId="11" borderId="64" xfId="0" applyNumberFormat="1" applyFont="1" applyFill="1" applyBorder="1" applyAlignment="1" applyProtection="1">
      <alignment horizontal="right" vertical="center"/>
      <protection hidden="1"/>
    </xf>
    <xf numFmtId="177" fontId="3" fillId="0" borderId="64" xfId="0" applyNumberFormat="1" applyFont="1" applyBorder="1" applyProtection="1">
      <alignment vertical="center"/>
      <protection hidden="1"/>
    </xf>
    <xf numFmtId="177" fontId="3" fillId="0" borderId="32" xfId="0" applyNumberFormat="1" applyFont="1" applyBorder="1" applyProtection="1">
      <alignment vertical="center"/>
      <protection hidden="1"/>
    </xf>
    <xf numFmtId="177" fontId="3" fillId="0" borderId="33" xfId="0" applyNumberFormat="1" applyFont="1" applyFill="1" applyBorder="1" applyAlignment="1" applyProtection="1">
      <alignment vertical="center"/>
      <protection hidden="1"/>
    </xf>
    <xf numFmtId="177" fontId="3" fillId="11" borderId="107" xfId="0" applyNumberFormat="1" applyFont="1" applyFill="1" applyBorder="1" applyAlignment="1" applyProtection="1">
      <alignment horizontal="right" vertical="center"/>
      <protection hidden="1"/>
    </xf>
    <xf numFmtId="177" fontId="3" fillId="0" borderId="107" xfId="0" applyNumberFormat="1" applyFont="1" applyBorder="1" applyProtection="1">
      <alignment vertical="center"/>
      <protection hidden="1"/>
    </xf>
    <xf numFmtId="0" fontId="3" fillId="0" borderId="34" xfId="0" applyFont="1" applyBorder="1" applyAlignment="1">
      <alignment horizontal="right" vertical="center"/>
    </xf>
    <xf numFmtId="177" fontId="3" fillId="0" borderId="35" xfId="0" applyNumberFormat="1" applyFont="1" applyBorder="1" applyProtection="1">
      <alignment vertical="center"/>
      <protection hidden="1"/>
    </xf>
    <xf numFmtId="0" fontId="3" fillId="0" borderId="36" xfId="0" applyFont="1" applyBorder="1" applyProtection="1">
      <alignment vertical="center"/>
      <protection hidden="1"/>
    </xf>
    <xf numFmtId="177" fontId="3" fillId="0" borderId="94" xfId="0" applyNumberFormat="1" applyFont="1" applyBorder="1" applyProtection="1">
      <alignment vertical="center"/>
      <protection hidden="1"/>
    </xf>
    <xf numFmtId="179" fontId="3" fillId="0" borderId="36" xfId="0" applyNumberFormat="1" applyFont="1" applyBorder="1" applyAlignment="1" applyProtection="1">
      <alignment vertical="center"/>
      <protection hidden="1"/>
    </xf>
    <xf numFmtId="177" fontId="3" fillId="11" borderId="53" xfId="0" applyNumberFormat="1" applyFont="1" applyFill="1" applyBorder="1" applyAlignment="1" applyProtection="1">
      <alignment horizontal="right" vertical="center"/>
      <protection hidden="1"/>
    </xf>
    <xf numFmtId="177" fontId="3" fillId="0" borderId="53" xfId="0" applyNumberFormat="1" applyFont="1" applyBorder="1" applyProtection="1">
      <alignment vertical="center"/>
      <protection hidden="1"/>
    </xf>
    <xf numFmtId="0" fontId="3" fillId="0" borderId="16" xfId="0" applyFont="1" applyBorder="1" applyAlignment="1">
      <alignment horizontal="center" vertical="center"/>
    </xf>
    <xf numFmtId="179" fontId="3" fillId="12" borderId="18" xfId="0" applyNumberFormat="1" applyFont="1" applyFill="1" applyBorder="1" applyProtection="1">
      <alignment vertical="center"/>
      <protection hidden="1"/>
    </xf>
    <xf numFmtId="0" fontId="3" fillId="13" borderId="0" xfId="0" applyFont="1" applyFill="1" applyProtection="1">
      <alignment vertical="center"/>
      <protection hidden="1"/>
    </xf>
    <xf numFmtId="14" fontId="3" fillId="14" borderId="0" xfId="0" applyNumberFormat="1" applyFont="1" applyFill="1" applyProtection="1">
      <alignment vertical="center"/>
      <protection hidden="1"/>
    </xf>
    <xf numFmtId="0" fontId="3" fillId="14" borderId="0" xfId="0" applyFont="1" applyFill="1" applyProtection="1">
      <alignment vertical="center"/>
      <protection hidden="1"/>
    </xf>
    <xf numFmtId="0" fontId="3" fillId="14" borderId="0" xfId="0" applyNumberFormat="1" applyFont="1" applyFill="1" applyProtection="1">
      <alignment vertical="center"/>
      <protection hidden="1"/>
    </xf>
    <xf numFmtId="14" fontId="3" fillId="6" borderId="0" xfId="0" applyNumberFormat="1" applyFont="1" applyFill="1" applyProtection="1">
      <alignment vertical="center"/>
      <protection hidden="1"/>
    </xf>
    <xf numFmtId="0" fontId="3" fillId="0" borderId="0" xfId="0" applyNumberFormat="1" applyFont="1" applyFill="1" applyProtection="1">
      <alignment vertical="center"/>
      <protection hidden="1"/>
    </xf>
    <xf numFmtId="0" fontId="3" fillId="5" borderId="110" xfId="0" applyFont="1" applyFill="1" applyBorder="1" applyProtection="1">
      <alignment vertical="center"/>
      <protection hidden="1"/>
    </xf>
    <xf numFmtId="0" fontId="3" fillId="0" borderId="19" xfId="0" applyFont="1" applyBorder="1" applyAlignment="1" applyProtection="1">
      <alignment horizontal="center" vertical="center"/>
      <protection hidden="1"/>
    </xf>
    <xf numFmtId="0" fontId="13" fillId="13" borderId="0" xfId="0" applyFont="1" applyFill="1" applyProtection="1">
      <alignment vertical="center"/>
      <protection hidden="1"/>
    </xf>
    <xf numFmtId="14" fontId="3" fillId="0" borderId="112" xfId="0" applyNumberFormat="1" applyFont="1" applyBorder="1" applyProtection="1">
      <alignment vertical="center"/>
      <protection hidden="1"/>
    </xf>
    <xf numFmtId="0" fontId="3" fillId="0" borderId="98" xfId="0" applyFont="1" applyFill="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15" borderId="82" xfId="0" applyFont="1" applyFill="1" applyBorder="1" applyAlignment="1" applyProtection="1">
      <alignment horizontal="center" vertical="center"/>
      <protection hidden="1"/>
    </xf>
    <xf numFmtId="0" fontId="3" fillId="0" borderId="100" xfId="0" applyFont="1" applyBorder="1" applyAlignment="1" applyProtection="1">
      <alignment horizontal="center" vertical="center"/>
      <protection hidden="1"/>
    </xf>
    <xf numFmtId="0" fontId="3" fillId="0" borderId="113"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12" borderId="2" xfId="0" applyFont="1" applyFill="1" applyBorder="1" applyProtection="1">
      <alignment vertical="center"/>
      <protection hidden="1"/>
    </xf>
    <xf numFmtId="0" fontId="3" fillId="15" borderId="2" xfId="0" applyFont="1" applyFill="1" applyBorder="1" applyProtection="1">
      <alignment vertical="center"/>
      <protection hidden="1"/>
    </xf>
    <xf numFmtId="0" fontId="3" fillId="0" borderId="2" xfId="0" applyFont="1" applyBorder="1" applyProtection="1">
      <alignment vertical="center"/>
      <protection hidden="1"/>
    </xf>
    <xf numFmtId="0" fontId="3" fillId="13" borderId="2" xfId="0" applyFont="1" applyFill="1" applyBorder="1" applyProtection="1">
      <alignment vertical="center"/>
      <protection hidden="1"/>
    </xf>
    <xf numFmtId="0" fontId="3" fillId="0" borderId="114" xfId="0" applyFont="1" applyBorder="1" applyProtection="1">
      <alignment vertical="center"/>
      <protection hidden="1"/>
    </xf>
    <xf numFmtId="177" fontId="3" fillId="0" borderId="115" xfId="0" applyNumberFormat="1" applyFont="1" applyBorder="1" applyProtection="1">
      <alignment vertical="center"/>
      <protection hidden="1"/>
    </xf>
    <xf numFmtId="0" fontId="3" fillId="0" borderId="8" xfId="0" applyFont="1" applyBorder="1" applyProtection="1">
      <alignment vertical="center"/>
      <protection hidden="1"/>
    </xf>
    <xf numFmtId="0" fontId="3" fillId="0" borderId="5" xfId="0" applyFont="1" applyBorder="1" applyProtection="1">
      <alignment vertical="center"/>
      <protection hidden="1"/>
    </xf>
    <xf numFmtId="56" fontId="3" fillId="0" borderId="5" xfId="0" applyNumberFormat="1" applyFont="1" applyBorder="1" applyProtection="1">
      <alignment vertical="center"/>
      <protection hidden="1"/>
    </xf>
    <xf numFmtId="0" fontId="3" fillId="0" borderId="5" xfId="0" applyNumberFormat="1" applyFont="1" applyBorder="1" applyProtection="1">
      <alignment vertical="center"/>
      <protection hidden="1"/>
    </xf>
    <xf numFmtId="0" fontId="3" fillId="0" borderId="12" xfId="0" applyFont="1" applyBorder="1" applyProtection="1">
      <alignment vertical="center"/>
      <protection hidden="1"/>
    </xf>
    <xf numFmtId="177" fontId="3" fillId="0" borderId="117" xfId="0" applyNumberFormat="1" applyFont="1" applyBorder="1" applyProtection="1">
      <alignment vertical="center"/>
      <protection hidden="1"/>
    </xf>
    <xf numFmtId="177" fontId="3" fillId="0" borderId="118" xfId="0" applyNumberFormat="1" applyFont="1" applyBorder="1" applyProtection="1">
      <alignment vertical="center"/>
      <protection hidden="1"/>
    </xf>
    <xf numFmtId="177" fontId="3" fillId="0" borderId="119" xfId="0" applyNumberFormat="1" applyFont="1" applyBorder="1" applyProtection="1">
      <alignment vertical="center"/>
      <protection hidden="1"/>
    </xf>
    <xf numFmtId="177" fontId="3" fillId="0" borderId="120" xfId="0" applyNumberFormat="1" applyFont="1" applyBorder="1" applyProtection="1">
      <alignment vertical="center"/>
      <protection hidden="1"/>
    </xf>
    <xf numFmtId="0" fontId="3" fillId="0" borderId="13" xfId="0" applyFont="1" applyBorder="1" applyProtection="1">
      <alignment vertical="center"/>
      <protection hidden="1"/>
    </xf>
    <xf numFmtId="0" fontId="3" fillId="0" borderId="14" xfId="0" applyFont="1" applyBorder="1" applyProtection="1">
      <alignment vertical="center"/>
      <protection hidden="1"/>
    </xf>
    <xf numFmtId="56" fontId="3" fillId="0" borderId="14" xfId="0" applyNumberFormat="1" applyFont="1" applyBorder="1" applyProtection="1">
      <alignment vertical="center"/>
      <protection hidden="1"/>
    </xf>
    <xf numFmtId="0" fontId="3" fillId="0" borderId="14" xfId="0" applyNumberFormat="1" applyFont="1" applyBorder="1" applyProtection="1">
      <alignment vertical="center"/>
      <protection hidden="1"/>
    </xf>
    <xf numFmtId="0" fontId="3" fillId="0" borderId="121" xfId="0" applyFont="1" applyBorder="1" applyProtection="1">
      <alignment vertical="center"/>
      <protection hidden="1"/>
    </xf>
    <xf numFmtId="0" fontId="3" fillId="0" borderId="0" xfId="0" applyFont="1" applyFill="1" applyBorder="1" applyProtection="1">
      <alignment vertical="center"/>
      <protection hidden="1"/>
    </xf>
    <xf numFmtId="0" fontId="3" fillId="0" borderId="19" xfId="0" applyFont="1" applyBorder="1" applyProtection="1">
      <alignment vertical="center"/>
      <protection hidden="1"/>
    </xf>
    <xf numFmtId="0" fontId="3" fillId="15" borderId="37" xfId="0" applyFont="1" applyFill="1" applyBorder="1" applyProtection="1">
      <alignment vertical="center"/>
      <protection hidden="1"/>
    </xf>
    <xf numFmtId="0" fontId="3" fillId="0" borderId="22" xfId="0" applyFont="1" applyFill="1" applyBorder="1" applyProtection="1">
      <alignment vertical="center"/>
      <protection hidden="1"/>
    </xf>
    <xf numFmtId="0" fontId="3" fillId="0" borderId="113" xfId="0" applyFont="1" applyBorder="1" applyProtection="1">
      <alignment vertical="center"/>
      <protection hidden="1"/>
    </xf>
    <xf numFmtId="0" fontId="3" fillId="0" borderId="98" xfId="0" applyFont="1" applyBorder="1" applyProtection="1">
      <alignment vertical="center"/>
      <protection hidden="1"/>
    </xf>
    <xf numFmtId="0" fontId="3" fillId="0" borderId="102" xfId="0" applyFont="1" applyBorder="1" applyProtection="1">
      <alignment vertical="center"/>
      <protection hidden="1"/>
    </xf>
    <xf numFmtId="177" fontId="3" fillId="12" borderId="54" xfId="0" applyNumberFormat="1" applyFont="1" applyFill="1" applyBorder="1" applyProtection="1">
      <alignment vertical="center"/>
      <protection hidden="1"/>
    </xf>
    <xf numFmtId="177" fontId="3" fillId="12" borderId="43" xfId="0" applyNumberFormat="1" applyFont="1" applyFill="1" applyBorder="1" applyProtection="1">
      <alignment vertical="center"/>
      <protection hidden="1"/>
    </xf>
    <xf numFmtId="177" fontId="3" fillId="12" borderId="83" xfId="0" applyNumberFormat="1" applyFont="1" applyFill="1" applyBorder="1" applyProtection="1">
      <alignment vertical="center"/>
      <protection hidden="1"/>
    </xf>
    <xf numFmtId="177" fontId="3" fillId="12" borderId="28" xfId="0" applyNumberFormat="1" applyFont="1" applyFill="1" applyBorder="1" applyProtection="1">
      <alignment vertical="center"/>
      <protection hidden="1"/>
    </xf>
    <xf numFmtId="177" fontId="3" fillId="12" borderId="116" xfId="0" applyNumberFormat="1" applyFont="1" applyFill="1" applyBorder="1" applyProtection="1">
      <alignment vertical="center"/>
      <protection hidden="1"/>
    </xf>
    <xf numFmtId="177" fontId="3" fillId="0" borderId="116" xfId="0" applyNumberFormat="1" applyFont="1" applyBorder="1" applyProtection="1">
      <alignment vertical="center"/>
      <protection hidden="1"/>
    </xf>
    <xf numFmtId="0" fontId="9" fillId="15" borderId="102" xfId="0" applyFont="1" applyFill="1" applyBorder="1" applyProtection="1">
      <alignment vertical="center"/>
      <protection hidden="1"/>
    </xf>
    <xf numFmtId="0" fontId="0" fillId="0" borderId="0" xfId="0" applyProtection="1">
      <alignment vertical="center"/>
      <protection hidden="1"/>
    </xf>
    <xf numFmtId="180" fontId="3" fillId="0" borderId="25" xfId="0" applyNumberFormat="1" applyFont="1" applyBorder="1">
      <alignment vertical="center"/>
    </xf>
    <xf numFmtId="180" fontId="3" fillId="0" borderId="28" xfId="0" applyNumberFormat="1" applyFont="1" applyBorder="1">
      <alignment vertical="center"/>
    </xf>
    <xf numFmtId="180" fontId="3" fillId="0" borderId="54" xfId="0" applyNumberFormat="1" applyFont="1" applyBorder="1">
      <alignment vertical="center"/>
    </xf>
    <xf numFmtId="180" fontId="3" fillId="0" borderId="89" xfId="0" applyNumberFormat="1" applyFont="1" applyBorder="1" applyAlignment="1">
      <alignment horizontal="right" vertical="center"/>
    </xf>
    <xf numFmtId="180" fontId="3" fillId="0" borderId="28" xfId="0" applyNumberFormat="1" applyFont="1" applyBorder="1" applyAlignment="1">
      <alignment horizontal="right" vertical="center"/>
    </xf>
    <xf numFmtId="180" fontId="3" fillId="0" borderId="25" xfId="0" applyNumberFormat="1" applyFont="1" applyBorder="1" applyAlignment="1">
      <alignment horizontal="right" vertical="center"/>
    </xf>
    <xf numFmtId="180" fontId="3" fillId="0" borderId="25" xfId="0" applyNumberFormat="1" applyFont="1" applyBorder="1" applyProtection="1">
      <alignment vertical="center"/>
      <protection hidden="1"/>
    </xf>
    <xf numFmtId="180" fontId="3" fillId="0" borderId="28" xfId="0" applyNumberFormat="1" applyFont="1" applyBorder="1" applyProtection="1">
      <alignment vertical="center"/>
      <protection hidden="1"/>
    </xf>
    <xf numFmtId="180" fontId="3" fillId="0" borderId="25" xfId="0" applyNumberFormat="1" applyFont="1" applyFill="1" applyBorder="1" applyProtection="1">
      <alignment vertical="center"/>
      <protection hidden="1"/>
    </xf>
    <xf numFmtId="180" fontId="3" fillId="0" borderId="28" xfId="0" applyNumberFormat="1" applyFont="1" applyFill="1" applyBorder="1" applyProtection="1">
      <alignment vertical="center"/>
      <protection hidden="1"/>
    </xf>
    <xf numFmtId="0" fontId="3" fillId="10" borderId="0" xfId="0" applyFont="1" applyFill="1">
      <alignment vertical="center"/>
    </xf>
    <xf numFmtId="0" fontId="1" fillId="10" borderId="0" xfId="0" applyFont="1" applyFill="1" applyAlignment="1">
      <alignment horizontal="center" vertical="center"/>
    </xf>
    <xf numFmtId="0" fontId="4" fillId="10" borderId="0" xfId="0" applyFont="1" applyFill="1">
      <alignment vertical="center"/>
    </xf>
    <xf numFmtId="0" fontId="7" fillId="10" borderId="0" xfId="0" applyFont="1" applyFill="1">
      <alignment vertical="center"/>
    </xf>
    <xf numFmtId="14" fontId="3" fillId="10" borderId="0" xfId="0" applyNumberFormat="1" applyFont="1" applyFill="1">
      <alignment vertical="center"/>
    </xf>
    <xf numFmtId="0" fontId="9" fillId="10" borderId="0" xfId="0" applyFont="1" applyFill="1">
      <alignment vertical="center"/>
    </xf>
    <xf numFmtId="0" fontId="9" fillId="10" borderId="0" xfId="0" applyFont="1" applyFill="1" applyAlignment="1">
      <alignment horizontal="left" vertical="center"/>
    </xf>
    <xf numFmtId="0" fontId="8" fillId="10" borderId="0" xfId="0" applyFont="1" applyFill="1" applyProtection="1">
      <alignment vertical="center"/>
      <protection hidden="1"/>
    </xf>
    <xf numFmtId="0" fontId="7" fillId="10" borderId="0" xfId="0" applyFont="1" applyFill="1" applyAlignment="1">
      <alignment vertical="center"/>
    </xf>
    <xf numFmtId="0" fontId="3" fillId="10" borderId="0" xfId="0" applyFont="1" applyFill="1" applyProtection="1">
      <alignment vertical="center"/>
      <protection hidden="1"/>
    </xf>
    <xf numFmtId="177" fontId="10" fillId="10" borderId="0" xfId="0" applyNumberFormat="1" applyFont="1" applyFill="1" applyBorder="1" applyProtection="1">
      <alignment vertical="center"/>
      <protection hidden="1"/>
    </xf>
    <xf numFmtId="177" fontId="3" fillId="10" borderId="0" xfId="0" applyNumberFormat="1" applyFont="1" applyFill="1">
      <alignment vertical="center"/>
    </xf>
    <xf numFmtId="0" fontId="10" fillId="10" borderId="0" xfId="0" applyFont="1" applyFill="1" applyBorder="1" applyProtection="1">
      <alignment vertical="center"/>
      <protection hidden="1"/>
    </xf>
    <xf numFmtId="0" fontId="11" fillId="10" borderId="0" xfId="0" applyFont="1" applyFill="1">
      <alignment vertical="center"/>
    </xf>
    <xf numFmtId="176" fontId="3" fillId="10" borderId="0" xfId="0" applyNumberFormat="1" applyFont="1" applyFill="1" applyAlignment="1">
      <alignment horizontal="right" vertical="center"/>
    </xf>
    <xf numFmtId="179" fontId="3" fillId="10" borderId="0" xfId="0" applyNumberFormat="1" applyFont="1" applyFill="1">
      <alignment vertical="center"/>
    </xf>
    <xf numFmtId="0" fontId="3" fillId="10" borderId="0" xfId="0" applyFont="1" applyFill="1" applyAlignment="1">
      <alignment horizontal="center" vertical="center"/>
    </xf>
    <xf numFmtId="0" fontId="6" fillId="10" borderId="0" xfId="0" applyFont="1" applyFill="1" applyAlignment="1">
      <alignment horizontal="distributed" vertical="center"/>
    </xf>
    <xf numFmtId="0" fontId="3" fillId="10" borderId="97" xfId="0" applyFont="1" applyFill="1" applyBorder="1">
      <alignment vertical="center"/>
    </xf>
    <xf numFmtId="0" fontId="11" fillId="10" borderId="0" xfId="0" applyFont="1" applyFill="1" applyProtection="1">
      <alignment vertical="center"/>
      <protection hidden="1"/>
    </xf>
    <xf numFmtId="0" fontId="3" fillId="10" borderId="0" xfId="0" applyNumberFormat="1" applyFont="1" applyFill="1">
      <alignment vertical="center"/>
    </xf>
    <xf numFmtId="0" fontId="3" fillId="10" borderId="0" xfId="0" applyFont="1" applyFill="1" applyAlignment="1">
      <alignment vertical="center"/>
    </xf>
    <xf numFmtId="0" fontId="3" fillId="10" borderId="7" xfId="0" applyFont="1" applyFill="1" applyBorder="1">
      <alignment vertical="center"/>
    </xf>
    <xf numFmtId="0" fontId="7" fillId="8" borderId="38"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42" xfId="0" applyFont="1" applyFill="1" applyBorder="1" applyAlignment="1">
      <alignment horizontal="center" vertical="center"/>
    </xf>
    <xf numFmtId="181" fontId="3" fillId="0" borderId="28" xfId="0" applyNumberFormat="1" applyFont="1" applyBorder="1" applyProtection="1">
      <alignment vertical="center"/>
      <protection hidden="1"/>
    </xf>
    <xf numFmtId="181" fontId="3" fillId="0" borderId="116" xfId="0" applyNumberFormat="1" applyFont="1" applyBorder="1" applyProtection="1">
      <alignment vertical="center"/>
      <protection hidden="1"/>
    </xf>
    <xf numFmtId="181" fontId="3" fillId="0" borderId="28" xfId="0" applyNumberFormat="1" applyFont="1" applyFill="1" applyBorder="1" applyProtection="1">
      <alignment vertical="center"/>
      <protection hidden="1"/>
    </xf>
    <xf numFmtId="181" fontId="3" fillId="0" borderId="116" xfId="0" applyNumberFormat="1" applyFont="1" applyFill="1" applyBorder="1" applyProtection="1">
      <alignment vertical="center"/>
      <protection hidden="1"/>
    </xf>
    <xf numFmtId="14" fontId="3" fillId="0" borderId="11" xfId="0" applyNumberFormat="1" applyFont="1" applyBorder="1" applyAlignment="1" applyProtection="1">
      <alignment horizontal="center" vertical="center"/>
      <protection locked="0"/>
    </xf>
    <xf numFmtId="14" fontId="3" fillId="0" borderId="12" xfId="0" applyNumberFormat="1" applyFont="1" applyBorder="1" applyAlignment="1" applyProtection="1">
      <alignment horizontal="center" vertical="center"/>
      <protection locked="0"/>
    </xf>
    <xf numFmtId="0" fontId="1" fillId="10" borderId="0" xfId="0" applyFont="1" applyFill="1" applyAlignment="1">
      <alignment horizontal="center" vertical="center"/>
    </xf>
    <xf numFmtId="0" fontId="6" fillId="10" borderId="0" xfId="0" applyFont="1" applyFill="1" applyAlignment="1">
      <alignment horizontal="distributed" vertical="center"/>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8" fillId="10" borderId="7" xfId="0" applyFont="1" applyFill="1" applyBorder="1" applyAlignment="1">
      <alignment horizontal="left" vertical="center"/>
    </xf>
    <xf numFmtId="0" fontId="8" fillId="10" borderId="0" xfId="0" applyFont="1" applyFill="1" applyAlignment="1">
      <alignment horizontal="left" vertical="center"/>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14" fontId="3" fillId="0" borderId="6" xfId="0" applyNumberFormat="1" applyFont="1" applyBorder="1" applyAlignment="1" applyProtection="1">
      <alignment horizontal="center" vertical="center"/>
      <protection locked="0"/>
    </xf>
    <xf numFmtId="0" fontId="3" fillId="0" borderId="5" xfId="0" applyFont="1" applyFill="1" applyBorder="1" applyAlignment="1" applyProtection="1">
      <alignment horizontal="center" vertical="center"/>
      <protection hidden="1"/>
    </xf>
    <xf numFmtId="0" fontId="3" fillId="0" borderId="6" xfId="0" applyFont="1" applyFill="1" applyBorder="1" applyAlignment="1" applyProtection="1">
      <alignment horizontal="center" vertical="center"/>
      <protection hidden="1"/>
    </xf>
    <xf numFmtId="0" fontId="3" fillId="8" borderId="37"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7" fillId="8" borderId="40" xfId="0" applyFont="1" applyFill="1" applyBorder="1" applyAlignment="1">
      <alignment horizontal="center" vertical="center"/>
    </xf>
    <xf numFmtId="0" fontId="7" fillId="8" borderId="41" xfId="0" applyFont="1" applyFill="1" applyBorder="1" applyAlignment="1">
      <alignment horizontal="center" vertical="center"/>
    </xf>
    <xf numFmtId="0" fontId="3" fillId="0" borderId="44" xfId="0" applyNumberFormat="1" applyFont="1" applyBorder="1" applyAlignment="1" applyProtection="1">
      <alignment horizontal="center" vertical="center"/>
      <protection locked="0"/>
    </xf>
    <xf numFmtId="0" fontId="3" fillId="0" borderId="49" xfId="0" applyNumberFormat="1"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46" xfId="0" applyNumberFormat="1" applyFont="1" applyBorder="1" applyAlignment="1" applyProtection="1">
      <alignment horizontal="center" vertical="center"/>
      <protection locked="0"/>
    </xf>
    <xf numFmtId="0" fontId="3" fillId="0" borderId="47" xfId="0" applyNumberFormat="1" applyFont="1" applyBorder="1" applyAlignment="1" applyProtection="1">
      <alignment horizontal="center" vertical="center"/>
      <protection locked="0"/>
    </xf>
    <xf numFmtId="0" fontId="3" fillId="0" borderId="51" xfId="0" applyNumberFormat="1" applyFont="1" applyBorder="1" applyAlignment="1" applyProtection="1">
      <alignment horizontal="center" vertical="center"/>
      <protection locked="0"/>
    </xf>
    <xf numFmtId="0" fontId="3" fillId="0" borderId="52" xfId="0" applyNumberFormat="1" applyFont="1" applyBorder="1" applyAlignment="1" applyProtection="1">
      <alignment horizontal="center" vertical="center"/>
      <protection locked="0"/>
    </xf>
    <xf numFmtId="177" fontId="3" fillId="0" borderId="66" xfId="0" applyNumberFormat="1" applyFont="1" applyBorder="1" applyAlignment="1" applyProtection="1">
      <alignment horizontal="right" vertical="center"/>
      <protection locked="0"/>
    </xf>
    <xf numFmtId="177" fontId="3" fillId="0" borderId="26" xfId="0" applyNumberFormat="1" applyFont="1" applyBorder="1" applyAlignment="1" applyProtection="1">
      <alignment horizontal="right" vertical="center"/>
      <protection locked="0"/>
    </xf>
    <xf numFmtId="14" fontId="3" fillId="0" borderId="14" xfId="0" applyNumberFormat="1" applyFont="1" applyBorder="1" applyAlignment="1" applyProtection="1">
      <alignment horizontal="center" vertical="center"/>
      <protection locked="0"/>
    </xf>
    <xf numFmtId="14" fontId="3" fillId="0" borderId="15" xfId="0" applyNumberFormat="1" applyFont="1" applyBorder="1" applyAlignment="1" applyProtection="1">
      <alignment horizontal="center" vertical="center"/>
      <protection locked="0"/>
    </xf>
    <xf numFmtId="14" fontId="3" fillId="0" borderId="17"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10" fillId="10" borderId="0" xfId="0" applyFont="1" applyFill="1" applyBorder="1" applyAlignment="1" applyProtection="1">
      <alignment horizontal="center" vertical="center"/>
      <protection hidden="1"/>
    </xf>
    <xf numFmtId="0" fontId="3" fillId="0" borderId="48" xfId="0" applyNumberFormat="1" applyFont="1" applyBorder="1" applyAlignment="1" applyProtection="1">
      <alignment horizontal="center" vertical="center"/>
      <protection locked="0"/>
    </xf>
    <xf numFmtId="0" fontId="3" fillId="0" borderId="53" xfId="0" applyNumberFormat="1" applyFont="1" applyBorder="1" applyAlignment="1" applyProtection="1">
      <alignment horizontal="center" vertical="center"/>
      <protection locked="0"/>
    </xf>
    <xf numFmtId="177" fontId="3" fillId="7" borderId="46" xfId="0" applyNumberFormat="1" applyFont="1" applyFill="1" applyBorder="1" applyAlignment="1">
      <alignment horizontal="center" vertical="center"/>
    </xf>
    <xf numFmtId="177" fontId="3" fillId="7" borderId="47" xfId="0" applyNumberFormat="1" applyFont="1" applyFill="1" applyBorder="1" applyAlignment="1">
      <alignment horizontal="center" vertical="center"/>
    </xf>
    <xf numFmtId="177" fontId="3" fillId="0" borderId="57" xfId="0" applyNumberFormat="1" applyFont="1" applyBorder="1" applyAlignment="1" applyProtection="1">
      <alignment horizontal="right" vertical="center"/>
      <protection locked="0"/>
    </xf>
    <xf numFmtId="177" fontId="3" fillId="0" borderId="58" xfId="0" applyNumberFormat="1" applyFont="1" applyBorder="1" applyAlignment="1" applyProtection="1">
      <alignment horizontal="right" vertical="center"/>
      <protection locked="0"/>
    </xf>
    <xf numFmtId="177" fontId="3" fillId="0" borderId="62" xfId="0" applyNumberFormat="1" applyFont="1" applyBorder="1" applyAlignment="1" applyProtection="1">
      <alignment horizontal="right" vertical="center"/>
      <protection locked="0"/>
    </xf>
    <xf numFmtId="177" fontId="3" fillId="0" borderId="63" xfId="0" applyNumberFormat="1" applyFont="1" applyBorder="1" applyAlignment="1" applyProtection="1">
      <alignment horizontal="right" vertical="center"/>
      <protection locked="0"/>
    </xf>
    <xf numFmtId="177" fontId="3" fillId="0" borderId="65" xfId="0" applyNumberFormat="1" applyFont="1" applyBorder="1" applyAlignment="1" applyProtection="1">
      <alignment horizontal="right" vertical="center"/>
      <protection locked="0"/>
    </xf>
    <xf numFmtId="177" fontId="3" fillId="0" borderId="29" xfId="0" applyNumberFormat="1" applyFont="1" applyBorder="1" applyAlignment="1" applyProtection="1">
      <alignment horizontal="right" vertical="center"/>
      <protection locked="0"/>
    </xf>
    <xf numFmtId="177" fontId="3" fillId="0" borderId="69" xfId="0" applyNumberFormat="1" applyFont="1" applyBorder="1" applyAlignment="1" applyProtection="1">
      <alignment horizontal="right" vertical="center"/>
      <protection locked="0"/>
    </xf>
    <xf numFmtId="177" fontId="3" fillId="0" borderId="70" xfId="0" applyNumberFormat="1" applyFont="1" applyBorder="1" applyAlignment="1" applyProtection="1">
      <alignment horizontal="right" vertical="center"/>
      <protection locked="0"/>
    </xf>
    <xf numFmtId="177" fontId="3" fillId="0" borderId="75" xfId="0" applyNumberFormat="1" applyFont="1" applyFill="1" applyBorder="1" applyAlignment="1" applyProtection="1">
      <alignment horizontal="right" vertical="center"/>
      <protection hidden="1"/>
    </xf>
    <xf numFmtId="177" fontId="3" fillId="0" borderId="74" xfId="0" applyNumberFormat="1" applyFont="1" applyFill="1" applyBorder="1" applyAlignment="1" applyProtection="1">
      <alignment horizontal="right" vertical="center"/>
      <protection hidden="1"/>
    </xf>
    <xf numFmtId="0" fontId="3" fillId="7" borderId="77" xfId="0" applyFont="1" applyFill="1" applyBorder="1" applyAlignment="1">
      <alignment horizontal="center" vertical="center"/>
    </xf>
    <xf numFmtId="0" fontId="3" fillId="7" borderId="28" xfId="0" applyFont="1" applyFill="1" applyBorder="1" applyAlignment="1">
      <alignment horizontal="center" vertical="center"/>
    </xf>
    <xf numFmtId="0" fontId="3" fillId="7" borderId="83" xfId="0" applyFont="1" applyFill="1" applyBorder="1" applyAlignment="1">
      <alignment horizontal="center" vertical="center"/>
    </xf>
    <xf numFmtId="0" fontId="3" fillId="7" borderId="37" xfId="0" applyFont="1" applyFill="1" applyBorder="1" applyAlignment="1">
      <alignment horizontal="center" vertical="center"/>
    </xf>
    <xf numFmtId="0" fontId="3" fillId="7" borderId="22" xfId="0" applyFont="1" applyFill="1" applyBorder="1" applyAlignment="1">
      <alignment horizontal="center" vertical="center"/>
    </xf>
    <xf numFmtId="0" fontId="3" fillId="9" borderId="78" xfId="0" applyFont="1" applyFill="1" applyBorder="1" applyAlignment="1">
      <alignment horizontal="center" vertical="center"/>
    </xf>
    <xf numFmtId="0" fontId="3" fillId="9" borderId="79" xfId="0" applyFont="1" applyFill="1" applyBorder="1" applyAlignment="1">
      <alignment horizontal="center" vertical="center"/>
    </xf>
    <xf numFmtId="0" fontId="3" fillId="9" borderId="80" xfId="0" applyFont="1" applyFill="1" applyBorder="1" applyAlignment="1">
      <alignment horizontal="center" vertical="center"/>
    </xf>
    <xf numFmtId="0" fontId="9" fillId="11" borderId="101" xfId="0" applyFont="1" applyFill="1" applyBorder="1" applyAlignment="1">
      <alignment horizontal="center" vertical="center" wrapText="1"/>
    </xf>
    <xf numFmtId="0" fontId="9" fillId="11" borderId="102"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84" xfId="0" applyFont="1" applyFill="1" applyBorder="1" applyAlignment="1">
      <alignment horizontal="center" vertical="center" wrapText="1"/>
    </xf>
    <xf numFmtId="0" fontId="3" fillId="9" borderId="43" xfId="0" applyFont="1" applyFill="1" applyBorder="1" applyAlignment="1">
      <alignment horizontal="center" vertical="center" wrapText="1"/>
    </xf>
    <xf numFmtId="0" fontId="3" fillId="9" borderId="84" xfId="0" applyFont="1" applyFill="1" applyBorder="1" applyAlignment="1">
      <alignment horizontal="center" vertical="center" wrapText="1"/>
    </xf>
    <xf numFmtId="0" fontId="3" fillId="7" borderId="81" xfId="0" applyFont="1" applyFill="1" applyBorder="1" applyAlignment="1">
      <alignment horizontal="center" vertical="center"/>
    </xf>
    <xf numFmtId="0" fontId="3" fillId="7" borderId="23" xfId="0" applyFont="1" applyFill="1" applyBorder="1" applyAlignment="1">
      <alignment horizontal="center" vertical="center"/>
    </xf>
    <xf numFmtId="0" fontId="12" fillId="10" borderId="85" xfId="0" applyFont="1" applyFill="1" applyBorder="1" applyAlignment="1" applyProtection="1">
      <alignment horizontal="center" vertical="center"/>
      <protection hidden="1"/>
    </xf>
    <xf numFmtId="0" fontId="12" fillId="10" borderId="86" xfId="0" applyFont="1" applyFill="1" applyBorder="1" applyAlignment="1" applyProtection="1">
      <alignment horizontal="center" vertical="center"/>
      <protection hidden="1"/>
    </xf>
    <xf numFmtId="177" fontId="3" fillId="0" borderId="90" xfId="0" applyNumberFormat="1" applyFont="1" applyBorder="1" applyAlignment="1" applyProtection="1">
      <alignment horizontal="right" vertical="center"/>
      <protection hidden="1"/>
    </xf>
    <xf numFmtId="177" fontId="3" fillId="0" borderId="26" xfId="0" applyNumberFormat="1" applyFont="1" applyBorder="1" applyAlignment="1" applyProtection="1">
      <alignment horizontal="right" vertical="center"/>
      <protection hidden="1"/>
    </xf>
    <xf numFmtId="177" fontId="3" fillId="0" borderId="91" xfId="0" applyNumberFormat="1" applyFont="1" applyBorder="1" applyAlignment="1" applyProtection="1">
      <alignment horizontal="right" vertical="center"/>
      <protection hidden="1"/>
    </xf>
    <xf numFmtId="177" fontId="3" fillId="0" borderId="29" xfId="0" applyNumberFormat="1" applyFont="1" applyBorder="1" applyAlignment="1" applyProtection="1">
      <alignment horizontal="right" vertical="center"/>
      <protection hidden="1"/>
    </xf>
    <xf numFmtId="177" fontId="3" fillId="0" borderId="92" xfId="0" applyNumberFormat="1" applyFont="1" applyBorder="1" applyAlignment="1" applyProtection="1">
      <alignment horizontal="right" vertical="center"/>
      <protection hidden="1"/>
    </xf>
    <xf numFmtId="177" fontId="3" fillId="0" borderId="32" xfId="0" applyNumberFormat="1" applyFont="1" applyBorder="1" applyAlignment="1" applyProtection="1">
      <alignment horizontal="right" vertical="center"/>
      <protection hidden="1"/>
    </xf>
    <xf numFmtId="177" fontId="3" fillId="0" borderId="74" xfId="0" applyNumberFormat="1" applyFont="1" applyBorder="1" applyAlignment="1" applyProtection="1">
      <alignment horizontal="right" vertical="center"/>
      <protection hidden="1"/>
    </xf>
    <xf numFmtId="177" fontId="3" fillId="0" borderId="94" xfId="0" applyNumberFormat="1" applyFont="1" applyBorder="1" applyAlignment="1" applyProtection="1">
      <alignment horizontal="right" vertical="center"/>
      <protection hidden="1"/>
    </xf>
    <xf numFmtId="177" fontId="3" fillId="11" borderId="108" xfId="0" applyNumberFormat="1" applyFont="1" applyFill="1" applyBorder="1" applyAlignment="1" applyProtection="1">
      <alignment vertical="center"/>
      <protection hidden="1"/>
    </xf>
    <xf numFmtId="177" fontId="3" fillId="11" borderId="109" xfId="0" applyNumberFormat="1" applyFont="1" applyFill="1" applyBorder="1" applyAlignment="1" applyProtection="1">
      <alignment vertical="center"/>
      <protection hidden="1"/>
    </xf>
    <xf numFmtId="177" fontId="3" fillId="11" borderId="103" xfId="0" applyNumberFormat="1" applyFont="1" applyFill="1" applyBorder="1" applyAlignment="1" applyProtection="1">
      <alignment vertical="center"/>
      <protection hidden="1"/>
    </xf>
    <xf numFmtId="177" fontId="3" fillId="11" borderId="104" xfId="0" applyNumberFormat="1" applyFont="1" applyFill="1" applyBorder="1" applyAlignment="1" applyProtection="1">
      <alignment vertical="center"/>
      <protection hidden="1"/>
    </xf>
    <xf numFmtId="177" fontId="3" fillId="11" borderId="105" xfId="0" applyNumberFormat="1" applyFont="1" applyFill="1" applyBorder="1" applyAlignment="1" applyProtection="1">
      <alignment vertical="center"/>
      <protection hidden="1"/>
    </xf>
    <xf numFmtId="177" fontId="3" fillId="11" borderId="64" xfId="0" applyNumberFormat="1" applyFont="1" applyFill="1" applyBorder="1" applyAlignment="1" applyProtection="1">
      <alignment vertical="center"/>
      <protection hidden="1"/>
    </xf>
    <xf numFmtId="177" fontId="3" fillId="11" borderId="106" xfId="0" applyNumberFormat="1" applyFont="1" applyFill="1" applyBorder="1" applyAlignment="1" applyProtection="1">
      <alignment vertical="center"/>
      <protection hidden="1"/>
    </xf>
    <xf numFmtId="177" fontId="3" fillId="11" borderId="107" xfId="0" applyNumberFormat="1" applyFont="1" applyFill="1" applyBorder="1" applyAlignment="1" applyProtection="1">
      <alignment vertical="center"/>
      <protection hidden="1"/>
    </xf>
    <xf numFmtId="0" fontId="3" fillId="0" borderId="111" xfId="0" applyFont="1" applyBorder="1" applyAlignment="1" applyProtection="1">
      <alignment horizontal="center" vertical="center"/>
      <protection hidden="1"/>
    </xf>
    <xf numFmtId="0" fontId="3" fillId="0" borderId="79" xfId="0" applyFont="1" applyBorder="1" applyAlignment="1" applyProtection="1">
      <alignment horizontal="center" vertical="center"/>
      <protection hidden="1"/>
    </xf>
    <xf numFmtId="0" fontId="3" fillId="0" borderId="80"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122" xfId="0" applyFont="1" applyBorder="1" applyAlignment="1" applyProtection="1">
      <alignment horizontal="center" vertical="center"/>
      <protection hidden="1"/>
    </xf>
    <xf numFmtId="182" fontId="3" fillId="0" borderId="28" xfId="0" applyNumberFormat="1" applyFont="1" applyBorder="1">
      <alignment vertical="center"/>
    </xf>
    <xf numFmtId="183" fontId="3" fillId="0" borderId="28" xfId="0" applyNumberFormat="1" applyFont="1" applyBorder="1">
      <alignment vertical="center"/>
    </xf>
    <xf numFmtId="184" fontId="3" fillId="0" borderId="31" xfId="0" applyNumberFormat="1" applyFont="1" applyBorder="1">
      <alignment vertical="center"/>
    </xf>
    <xf numFmtId="182" fontId="3" fillId="0" borderId="28" xfId="0" applyNumberFormat="1" applyFont="1" applyBorder="1" applyAlignment="1">
      <alignment horizontal="right" vertical="center"/>
    </xf>
    <xf numFmtId="183" fontId="3" fillId="0" borderId="28" xfId="0" applyNumberFormat="1" applyFont="1" applyBorder="1" applyAlignment="1">
      <alignment horizontal="right" vertical="center"/>
    </xf>
    <xf numFmtId="184" fontId="3" fillId="0" borderId="31" xfId="0" applyNumberFormat="1" applyFont="1" applyBorder="1" applyAlignment="1">
      <alignment horizontal="right" vertical="center"/>
    </xf>
  </cellXfs>
  <cellStyles count="1">
    <cellStyle name="標準" xfId="0" builtinId="0"/>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darkUp"/>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darkUp"/>
      </fill>
    </dxf>
    <dxf>
      <fill>
        <patternFill>
          <bgColor theme="5" tint="0.59996337778862885"/>
        </patternFill>
      </fill>
    </dxf>
    <dxf>
      <fill>
        <patternFill>
          <bgColor rgb="FFFF0000"/>
        </patternFill>
      </fill>
    </dxf>
    <dxf>
      <fill>
        <patternFill>
          <bgColor rgb="FFFF0000"/>
        </patternFill>
      </fill>
    </dxf>
    <dxf>
      <fill>
        <patternFill patternType="darkUp"/>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0"/>
  <sheetViews>
    <sheetView showGridLines="0" tabSelected="1" topLeftCell="A14" zoomScale="80" zoomScaleNormal="80" workbookViewId="0">
      <selection activeCell="C14" sqref="C14:D14"/>
    </sheetView>
  </sheetViews>
  <sheetFormatPr defaultColWidth="0" defaultRowHeight="18" zeroHeight="1"/>
  <cols>
    <col min="1" max="1" width="3" style="2" customWidth="1"/>
    <col min="2" max="2" width="18.5" style="2" customWidth="1"/>
    <col min="3" max="3" width="22.58203125" style="2" customWidth="1"/>
    <col min="4" max="4" width="24.33203125" style="2" customWidth="1"/>
    <col min="5" max="5" width="3.75" style="2" customWidth="1"/>
    <col min="6" max="6" width="18.83203125" style="2" customWidth="1"/>
    <col min="7" max="7" width="22.75" style="2" customWidth="1"/>
    <col min="8" max="8" width="24.83203125" style="2" customWidth="1"/>
    <col min="9" max="12" width="23.33203125" style="2" customWidth="1"/>
    <col min="13" max="15" width="23.33203125" style="2" hidden="1" customWidth="1"/>
    <col min="16" max="38" width="8.6640625" hidden="1" customWidth="1"/>
    <col min="39" max="16384" width="9" style="2" hidden="1"/>
  </cols>
  <sheetData>
    <row r="1" spans="1:15" ht="31.5">
      <c r="A1" s="162"/>
      <c r="B1" s="194" t="s">
        <v>0</v>
      </c>
      <c r="C1" s="194"/>
      <c r="D1" s="194"/>
      <c r="E1" s="194"/>
      <c r="F1" s="194"/>
      <c r="G1" s="194"/>
      <c r="H1" s="194"/>
      <c r="I1" s="194"/>
      <c r="J1" s="163"/>
      <c r="K1" s="163"/>
      <c r="L1" s="163"/>
      <c r="M1" s="1"/>
      <c r="N1" s="1"/>
      <c r="O1" s="1"/>
    </row>
    <row r="2" spans="1:15" ht="18.75" customHeight="1">
      <c r="A2" s="162"/>
      <c r="B2" s="162"/>
      <c r="C2" s="162"/>
      <c r="D2" s="162"/>
      <c r="E2" s="162"/>
      <c r="F2" s="162"/>
      <c r="G2" s="162"/>
      <c r="H2" s="162"/>
      <c r="I2" s="162"/>
      <c r="J2" s="162"/>
      <c r="K2" s="162"/>
      <c r="L2" s="162"/>
    </row>
    <row r="3" spans="1:15" ht="18.75" customHeight="1">
      <c r="A3" s="162"/>
      <c r="B3" s="162" t="s">
        <v>1</v>
      </c>
      <c r="C3" s="162"/>
      <c r="D3" s="162"/>
      <c r="E3" s="162"/>
      <c r="F3" s="162"/>
      <c r="G3" s="162"/>
      <c r="H3" s="162"/>
      <c r="I3" s="162"/>
      <c r="J3" s="162"/>
      <c r="K3" s="162"/>
      <c r="L3" s="162"/>
    </row>
    <row r="4" spans="1:15" ht="18.75" customHeight="1">
      <c r="A4" s="162"/>
      <c r="B4" s="162" t="s">
        <v>2</v>
      </c>
      <c r="C4" s="162"/>
      <c r="D4" s="162"/>
      <c r="E4" s="162"/>
      <c r="F4" s="162"/>
      <c r="G4" s="162"/>
      <c r="H4" s="162"/>
      <c r="I4" s="162"/>
      <c r="J4" s="162"/>
      <c r="K4" s="162"/>
      <c r="L4" s="162"/>
    </row>
    <row r="5" spans="1:15" ht="18.75" customHeight="1">
      <c r="A5" s="162"/>
      <c r="B5" s="164" t="s">
        <v>3</v>
      </c>
      <c r="C5" s="162"/>
      <c r="D5" s="162"/>
      <c r="E5" s="162"/>
      <c r="F5" s="162"/>
      <c r="G5" s="162"/>
      <c r="H5" s="162"/>
      <c r="I5" s="162"/>
      <c r="J5" s="162"/>
      <c r="K5" s="162"/>
      <c r="L5" s="162"/>
    </row>
    <row r="6" spans="1:15" ht="18.75" customHeight="1">
      <c r="A6" s="162"/>
      <c r="B6" s="164" t="s">
        <v>4</v>
      </c>
      <c r="C6" s="162"/>
      <c r="D6" s="162"/>
      <c r="E6" s="162"/>
      <c r="F6" s="162"/>
      <c r="G6" s="162"/>
      <c r="H6" s="162"/>
      <c r="I6" s="162"/>
      <c r="J6" s="162"/>
      <c r="K6" s="162"/>
      <c r="L6" s="162"/>
    </row>
    <row r="7" spans="1:15">
      <c r="A7" s="162"/>
      <c r="B7" s="162" t="s">
        <v>5</v>
      </c>
      <c r="C7" s="162"/>
      <c r="D7" s="162"/>
      <c r="E7" s="162"/>
      <c r="F7" s="162"/>
      <c r="G7" s="162"/>
      <c r="H7" s="162"/>
      <c r="I7" s="162"/>
      <c r="J7" s="162"/>
      <c r="K7" s="162"/>
      <c r="L7" s="162"/>
    </row>
    <row r="8" spans="1:15">
      <c r="A8" s="162"/>
      <c r="B8" s="162" t="s">
        <v>6</v>
      </c>
      <c r="C8" s="162"/>
      <c r="D8" s="162"/>
      <c r="E8" s="162"/>
      <c r="F8" s="162"/>
      <c r="G8" s="162"/>
      <c r="H8" s="162"/>
      <c r="I8" s="162"/>
      <c r="J8" s="162"/>
      <c r="K8" s="162"/>
      <c r="L8" s="162"/>
    </row>
    <row r="9" spans="1:15">
      <c r="A9" s="162"/>
      <c r="B9" s="162" t="s">
        <v>7</v>
      </c>
      <c r="C9" s="162"/>
      <c r="D9" s="162"/>
      <c r="E9" s="162"/>
      <c r="F9" s="162"/>
      <c r="G9" s="162"/>
      <c r="H9" s="162"/>
      <c r="I9" s="162"/>
      <c r="J9" s="162"/>
      <c r="K9" s="162"/>
      <c r="L9" s="162"/>
    </row>
    <row r="10" spans="1:15">
      <c r="A10" s="162"/>
      <c r="B10" s="162"/>
      <c r="C10" s="162"/>
      <c r="D10" s="162"/>
      <c r="E10" s="162"/>
      <c r="F10" s="162"/>
      <c r="G10" s="162"/>
      <c r="H10" s="162"/>
      <c r="I10" s="162"/>
      <c r="J10" s="162"/>
      <c r="K10" s="162"/>
      <c r="L10" s="162"/>
    </row>
    <row r="11" spans="1:15" ht="25.5">
      <c r="A11" s="162"/>
      <c r="B11" s="195" t="s">
        <v>8</v>
      </c>
      <c r="C11" s="195"/>
      <c r="D11" s="162"/>
      <c r="E11" s="162"/>
      <c r="F11" s="162"/>
      <c r="G11" s="162"/>
      <c r="H11" s="162"/>
      <c r="I11" s="162"/>
      <c r="J11" s="162"/>
      <c r="K11" s="162"/>
      <c r="L11" s="162"/>
    </row>
    <row r="12" spans="1:15" ht="19.5" thickBot="1">
      <c r="A12" s="162"/>
      <c r="B12" s="165" t="s">
        <v>9</v>
      </c>
      <c r="C12" s="162"/>
      <c r="D12" s="162"/>
      <c r="E12" s="162"/>
      <c r="F12" s="162"/>
      <c r="G12" s="162"/>
      <c r="H12" s="162"/>
      <c r="I12" s="162"/>
      <c r="J12" s="162"/>
      <c r="K12" s="162"/>
      <c r="L12" s="162"/>
    </row>
    <row r="13" spans="1:15" ht="35">
      <c r="A13" s="162"/>
      <c r="B13" s="3" t="s">
        <v>10</v>
      </c>
      <c r="C13" s="196" t="s">
        <v>11</v>
      </c>
      <c r="D13" s="197"/>
      <c r="E13" s="162"/>
      <c r="F13" s="162"/>
      <c r="G13" s="162"/>
      <c r="H13" s="162"/>
      <c r="I13" s="162"/>
      <c r="J13" s="162"/>
      <c r="K13" s="162"/>
      <c r="L13" s="162"/>
    </row>
    <row r="14" spans="1:15" ht="52.5">
      <c r="A14" s="162"/>
      <c r="B14" s="4" t="s">
        <v>12</v>
      </c>
      <c r="C14" s="198"/>
      <c r="D14" s="199"/>
      <c r="E14" s="200" t="str">
        <f>IF(OR(C13="",C14=""),"",IF(AND(C13="預かり保育",C14="認可外保育施設等の併用なし"),"こちらの請求額計算シートではなく、請求額計算シート（預かり保育利用者）に入力してください。",""))</f>
        <v/>
      </c>
      <c r="F14" s="201"/>
      <c r="G14" s="201"/>
      <c r="H14" s="201"/>
      <c r="I14" s="201"/>
      <c r="J14" s="162"/>
      <c r="K14" s="162"/>
      <c r="L14" s="162"/>
    </row>
    <row r="15" spans="1:15">
      <c r="A15" s="162"/>
      <c r="B15" s="5" t="s">
        <v>13</v>
      </c>
      <c r="C15" s="202"/>
      <c r="D15" s="203"/>
      <c r="E15" s="162"/>
      <c r="F15" s="162"/>
      <c r="G15" s="162"/>
      <c r="H15" s="162"/>
      <c r="I15" s="162"/>
      <c r="J15" s="162"/>
      <c r="K15" s="162"/>
      <c r="L15" s="162"/>
    </row>
    <row r="16" spans="1:15">
      <c r="A16" s="162"/>
      <c r="B16" s="5" t="s">
        <v>15</v>
      </c>
      <c r="C16" s="198"/>
      <c r="D16" s="199"/>
      <c r="E16" s="162"/>
      <c r="F16" s="162"/>
      <c r="G16" s="162"/>
      <c r="H16" s="162"/>
      <c r="I16" s="162"/>
      <c r="J16" s="162"/>
      <c r="K16" s="162"/>
      <c r="L16" s="162"/>
    </row>
    <row r="17" spans="1:12">
      <c r="A17" s="162"/>
      <c r="B17" s="5" t="s">
        <v>14</v>
      </c>
      <c r="C17" s="198"/>
      <c r="D17" s="199"/>
      <c r="E17" s="162"/>
      <c r="F17" s="162"/>
      <c r="G17" s="166"/>
      <c r="H17" s="162"/>
      <c r="I17" s="162"/>
      <c r="J17" s="162"/>
      <c r="K17" s="162"/>
      <c r="L17" s="162"/>
    </row>
    <row r="18" spans="1:12">
      <c r="A18" s="162"/>
      <c r="B18" s="5" t="s">
        <v>16</v>
      </c>
      <c r="C18" s="204"/>
      <c r="D18" s="205"/>
      <c r="E18" s="162"/>
      <c r="F18" s="162"/>
      <c r="G18" s="162"/>
      <c r="H18" s="162"/>
      <c r="I18" s="162"/>
      <c r="J18" s="162"/>
      <c r="K18" s="162"/>
      <c r="L18" s="162"/>
    </row>
    <row r="19" spans="1:12">
      <c r="A19" s="162"/>
      <c r="B19" s="5" t="s">
        <v>17</v>
      </c>
      <c r="C19" s="206" t="str">
        <f>IF(OR(預かり保育と認可外保育施設等の併用パラ!F3=0,預かり保育と認可外保育施設等の併用パラ!F3=1,預かり保育と認可外保育施設等の併用パラ!F3=2,預かり保育と認可外保育施設等の併用パラ!F3="0歳児"),"３号",IF(OR(預かり保育と認可外保育施設等の併用パラ!F3=3,預かり保育と認可外保育施設等の併用パラ!F3=4,預かり保育と認可外保育施設等の併用パラ!F3=5),"２号","生年月日を確認してください"))</f>
        <v>生年月日を確認してください</v>
      </c>
      <c r="D19" s="207"/>
      <c r="E19" s="162" t="s">
        <v>18</v>
      </c>
      <c r="F19" s="6" t="s">
        <v>100</v>
      </c>
      <c r="G19" s="7"/>
      <c r="H19" s="7"/>
      <c r="I19" s="7"/>
      <c r="J19" s="8"/>
      <c r="K19" s="162"/>
      <c r="L19" s="162"/>
    </row>
    <row r="20" spans="1:12">
      <c r="A20" s="162"/>
      <c r="B20" s="5" t="s">
        <v>19</v>
      </c>
      <c r="C20" s="192">
        <v>45931</v>
      </c>
      <c r="D20" s="193"/>
      <c r="E20" s="167" t="s">
        <v>20</v>
      </c>
      <c r="F20" s="6" t="s">
        <v>101</v>
      </c>
      <c r="G20" s="7"/>
      <c r="H20" s="7"/>
      <c r="I20" s="7"/>
      <c r="J20" s="8"/>
      <c r="K20" s="162"/>
      <c r="L20" s="162"/>
    </row>
    <row r="21" spans="1:12">
      <c r="A21" s="162"/>
      <c r="B21" s="5" t="s">
        <v>21</v>
      </c>
      <c r="C21" s="192"/>
      <c r="D21" s="193"/>
      <c r="E21" s="167" t="s">
        <v>22</v>
      </c>
      <c r="F21" s="6" t="s">
        <v>102</v>
      </c>
      <c r="G21" s="7"/>
      <c r="H21" s="7"/>
      <c r="I21" s="7"/>
      <c r="J21" s="8"/>
      <c r="K21" s="162"/>
      <c r="L21" s="162"/>
    </row>
    <row r="22" spans="1:12">
      <c r="A22" s="162"/>
      <c r="B22" s="5" t="s">
        <v>23</v>
      </c>
      <c r="C22" s="198"/>
      <c r="D22" s="199"/>
      <c r="E22" s="167" t="s">
        <v>18</v>
      </c>
      <c r="F22" s="6" t="s">
        <v>24</v>
      </c>
      <c r="G22" s="7"/>
      <c r="H22" s="7"/>
      <c r="I22" s="7"/>
      <c r="J22" s="8"/>
      <c r="K22" s="162"/>
      <c r="L22" s="162"/>
    </row>
    <row r="23" spans="1:12" ht="18.5" thickBot="1">
      <c r="A23" s="162"/>
      <c r="B23" s="9" t="s">
        <v>25</v>
      </c>
      <c r="C23" s="223"/>
      <c r="D23" s="224"/>
      <c r="E23" s="168" t="s">
        <v>26</v>
      </c>
      <c r="F23" s="6" t="s">
        <v>103</v>
      </c>
      <c r="G23" s="7"/>
      <c r="H23" s="7"/>
      <c r="I23" s="7"/>
      <c r="J23" s="8"/>
      <c r="K23" s="162"/>
      <c r="L23" s="162"/>
    </row>
    <row r="24" spans="1:12" ht="18.5" thickBot="1">
      <c r="A24" s="162"/>
      <c r="B24" s="169" t="str">
        <f>IF(OR(C13="",C14="",C15="",C16="",C17="",C18="",C20="",C22="",C19="生年月日を確認してください",AND(C22="転出あり",C23=""),AND(C22="転出なし",NOT(C23="")),C25&gt;E25),"※入力漏れ又は入力誤りがございます。上記欄を確認してください。","")</f>
        <v>※入力漏れ又は入力誤りがございます。上記欄を確認してください。</v>
      </c>
      <c r="C24" s="162"/>
      <c r="D24" s="162"/>
      <c r="E24" s="162"/>
      <c r="F24" s="10" t="s">
        <v>27</v>
      </c>
      <c r="G24" s="7"/>
      <c r="H24" s="7"/>
      <c r="I24" s="7"/>
      <c r="J24" s="8"/>
      <c r="K24" s="162"/>
      <c r="L24" s="162"/>
    </row>
    <row r="25" spans="1:12" ht="18.5" thickBot="1">
      <c r="A25" s="162"/>
      <c r="B25" s="11" t="s">
        <v>19</v>
      </c>
      <c r="C25" s="12">
        <f>C20</f>
        <v>45931</v>
      </c>
      <c r="D25" s="13" t="s">
        <v>28</v>
      </c>
      <c r="E25" s="225">
        <f>預かり保育と認可外保育施設等の併用パラ!R11</f>
        <v>46112</v>
      </c>
      <c r="F25" s="226"/>
      <c r="G25" s="162"/>
      <c r="H25" s="162"/>
      <c r="I25" s="162"/>
      <c r="J25" s="162"/>
      <c r="K25" s="162"/>
      <c r="L25" s="162"/>
    </row>
    <row r="26" spans="1:12" ht="19.5" thickBot="1">
      <c r="A26" s="162"/>
      <c r="B26" s="170" t="s">
        <v>29</v>
      </c>
      <c r="C26" s="162"/>
      <c r="D26" s="162"/>
      <c r="E26" s="162"/>
      <c r="F26" s="162"/>
      <c r="G26" s="162"/>
      <c r="H26" s="162"/>
      <c r="I26" s="162"/>
      <c r="J26" s="162"/>
      <c r="K26" s="162"/>
      <c r="L26" s="162"/>
    </row>
    <row r="27" spans="1:12" ht="41.25" customHeight="1" thickBot="1">
      <c r="A27" s="162"/>
      <c r="B27" s="14" t="s">
        <v>30</v>
      </c>
      <c r="C27" s="227"/>
      <c r="D27" s="228"/>
      <c r="E27" s="169" t="str">
        <f>IF(AND(C27="",C35&gt;0),"←※利用施設名称を入力してください。","")</f>
        <v/>
      </c>
      <c r="F27" s="162"/>
      <c r="G27" s="162"/>
      <c r="H27" s="162"/>
      <c r="I27" s="162"/>
      <c r="J27" s="162"/>
      <c r="K27" s="162"/>
      <c r="L27" s="162"/>
    </row>
    <row r="28" spans="1:12" ht="18.5" thickBot="1">
      <c r="A28" s="162"/>
      <c r="B28" s="15" t="s">
        <v>31</v>
      </c>
      <c r="C28" s="16" t="s">
        <v>32</v>
      </c>
      <c r="D28" s="17" t="s">
        <v>33</v>
      </c>
      <c r="E28" s="162"/>
      <c r="F28" s="162"/>
      <c r="G28" s="162"/>
      <c r="H28" s="162"/>
      <c r="I28" s="162"/>
      <c r="J28" s="162"/>
      <c r="K28" s="162"/>
      <c r="L28" s="162"/>
    </row>
    <row r="29" spans="1:12" ht="18.5" thickTop="1">
      <c r="A29" s="162"/>
      <c r="B29" s="152">
        <v>10</v>
      </c>
      <c r="C29" s="18"/>
      <c r="D29" s="19"/>
      <c r="E29" s="171" t="str">
        <f>IF(AND(NOT(D29=""),預かり保育と認可外保育施設等の併用パラ!J13&lt;D29),"利用日数が認定期間内の日数を超えていますので確認してください。",IF(OR($B29&lt;預かり保育と認可外保育施設等の併用パラ!$F$4,$B29&gt;預かり保育と認可外保育施設等の併用パラ!$F$5),"入力不要です。",IF(OR(AND(NOT(C29=""),D29=""),AND(NOT(D29=""),C29="")),"保育料支払額または利用日数に入力漏れがあります。","")))</f>
        <v/>
      </c>
      <c r="F29" s="162"/>
      <c r="G29" s="162"/>
      <c r="H29" s="162"/>
      <c r="I29" s="162"/>
      <c r="J29" s="162"/>
      <c r="K29" s="162"/>
      <c r="L29" s="162"/>
    </row>
    <row r="30" spans="1:12">
      <c r="A30" s="162"/>
      <c r="B30" s="153">
        <v>11</v>
      </c>
      <c r="C30" s="21"/>
      <c r="D30" s="22"/>
      <c r="E30" s="171" t="str">
        <f>IF(AND(NOT(D30=""),預かり保育と認可外保育施設等の併用パラ!J14&lt;D30),"利用日数が認定期間内の日数を超えていますので確認してください。",IF(OR($B30&lt;預かり保育と認可外保育施設等の併用パラ!$F$4,$B30&gt;預かり保育と認可外保育施設等の併用パラ!$F$5),"入力不要です。",IF(OR(AND(NOT(C30=""),D30=""),AND(NOT(D30=""),C30="")),"保育料支払額または利用日数に入力漏れがあります。","")))</f>
        <v/>
      </c>
      <c r="F30" s="162"/>
      <c r="G30" s="162"/>
      <c r="H30" s="162"/>
      <c r="I30" s="162"/>
      <c r="J30" s="162"/>
      <c r="K30" s="162"/>
      <c r="L30" s="162"/>
    </row>
    <row r="31" spans="1:12">
      <c r="A31" s="162"/>
      <c r="B31" s="153">
        <v>12</v>
      </c>
      <c r="C31" s="21"/>
      <c r="D31" s="22"/>
      <c r="E31" s="171" t="str">
        <f>IF(AND(NOT(D31=""),預かり保育と認可外保育施設等の併用パラ!J15&lt;D31),"利用日数が認定期間内の日数を超えていますので確認してください。",IF(OR($B31&lt;預かり保育と認可外保育施設等の併用パラ!$F$4,$B31&gt;預かり保育と認可外保育施設等の併用パラ!$F$5),"入力不要です。",IF(OR(AND(NOT(C31=""),D31=""),AND(NOT(D31=""),C31="")),"保育料支払額または利用日数に入力漏れがあります。","")))</f>
        <v/>
      </c>
      <c r="F31" s="162"/>
      <c r="G31" s="162"/>
      <c r="H31" s="162"/>
      <c r="I31" s="162"/>
      <c r="J31" s="162"/>
      <c r="K31" s="162"/>
      <c r="L31" s="162"/>
    </row>
    <row r="32" spans="1:12">
      <c r="A32" s="162"/>
      <c r="B32" s="285">
        <v>13</v>
      </c>
      <c r="C32" s="21"/>
      <c r="D32" s="22"/>
      <c r="E32" s="171" t="str">
        <f>IF(AND(NOT(D32=""),預かり保育と認可外保育施設等の併用パラ!J16&lt;D32),"利用日数が認定期間内の日数を超えていますので確認してください。",IF(OR($B32&lt;預かり保育と認可外保育施設等の併用パラ!$F$4,$B32&gt;預かり保育と認可外保育施設等の併用パラ!$F$5),"入力不要です。",IF(OR(AND(NOT(C32=""),D32=""),AND(NOT(D32=""),C32="")),"保育料支払額または利用日数に入力漏れがあります。","")))</f>
        <v/>
      </c>
      <c r="F32" s="162"/>
      <c r="G32" s="162"/>
      <c r="H32" s="162"/>
      <c r="I32" s="162"/>
      <c r="J32" s="162"/>
      <c r="K32" s="162"/>
      <c r="L32" s="162"/>
    </row>
    <row r="33" spans="1:12">
      <c r="A33" s="162"/>
      <c r="B33" s="286">
        <v>14</v>
      </c>
      <c r="C33" s="21"/>
      <c r="D33" s="22"/>
      <c r="E33" s="171" t="str">
        <f>IF(AND(NOT(D33=""),預かり保育と認可外保育施設等の併用パラ!J17&lt;D33),"利用日数が認定期間内の日数を超えていますので確認してください。",IF(OR($B33&lt;預かり保育と認可外保育施設等の併用パラ!$F$4,$B33&gt;預かり保育と認可外保育施設等の併用パラ!$F$5),"入力不要です。",IF(OR(AND(NOT(C33=""),D33=""),AND(NOT(D33=""),C33="")),"保育料支払額または利用日数に入力漏れがあります。","")))</f>
        <v/>
      </c>
      <c r="F33" s="162"/>
      <c r="G33" s="162"/>
      <c r="H33" s="162"/>
      <c r="I33" s="162"/>
      <c r="J33" s="162"/>
      <c r="K33" s="162"/>
      <c r="L33" s="162"/>
    </row>
    <row r="34" spans="1:12" ht="18.5" thickBot="1">
      <c r="A34" s="162"/>
      <c r="B34" s="287">
        <v>15</v>
      </c>
      <c r="C34" s="23"/>
      <c r="D34" s="24"/>
      <c r="E34" s="171" t="str">
        <f>IF(AND(NOT(D34=""),預かり保育と認可外保育施設等の併用パラ!J18&lt;D34),"利用日数が認定期間内の日数を超えていますので確認してください。",IF(OR($B34&lt;預かり保育と認可外保育施設等の併用パラ!$F$4,$B34&gt;預かり保育と認可外保育施設等の併用パラ!$F$5),"入力不要です。",IF(OR(AND(NOT(C34=""),D34=""),AND(NOT(D34=""),C34="")),"保育料支払額または利用日数に入力漏れがあります。","")))</f>
        <v/>
      </c>
      <c r="F34" s="162"/>
      <c r="G34" s="162"/>
      <c r="H34" s="162"/>
      <c r="I34" s="162"/>
      <c r="J34" s="162"/>
      <c r="K34" s="162"/>
      <c r="L34" s="162"/>
    </row>
    <row r="35" spans="1:12" ht="19" thickTop="1" thickBot="1">
      <c r="A35" s="162"/>
      <c r="B35" s="25" t="s">
        <v>34</v>
      </c>
      <c r="C35" s="26">
        <f>SUMIF(E29:E34,"&lt;&gt;入力不要です。",C29:C34)</f>
        <v>0</v>
      </c>
      <c r="D35" s="27"/>
      <c r="E35" s="162"/>
      <c r="F35" s="162"/>
      <c r="G35" s="162"/>
      <c r="H35" s="162"/>
      <c r="I35" s="162"/>
      <c r="J35" s="162"/>
      <c r="K35" s="162"/>
      <c r="L35" s="162"/>
    </row>
    <row r="36" spans="1:12">
      <c r="A36" s="162"/>
      <c r="B36" s="162"/>
      <c r="C36" s="173"/>
      <c r="D36" s="162"/>
      <c r="E36" s="162"/>
      <c r="F36" s="162"/>
      <c r="G36" s="162"/>
      <c r="H36" s="162"/>
      <c r="I36" s="162"/>
      <c r="J36" s="162"/>
      <c r="K36" s="162"/>
      <c r="L36" s="162"/>
    </row>
    <row r="37" spans="1:12" ht="19">
      <c r="A37" s="162"/>
      <c r="B37" s="165" t="s">
        <v>35</v>
      </c>
      <c r="C37" s="173"/>
      <c r="D37" s="162"/>
      <c r="E37" s="162"/>
      <c r="F37" s="162"/>
      <c r="G37" s="162"/>
      <c r="H37" s="162"/>
      <c r="I37" s="162"/>
      <c r="J37" s="162"/>
      <c r="K37" s="162"/>
      <c r="L37" s="162"/>
    </row>
    <row r="38" spans="1:12" ht="19">
      <c r="A38" s="162"/>
      <c r="B38" s="165" t="s">
        <v>36</v>
      </c>
      <c r="C38" s="173"/>
      <c r="D38" s="162"/>
      <c r="E38" s="162"/>
      <c r="F38" s="162"/>
      <c r="G38" s="162"/>
      <c r="H38" s="162"/>
      <c r="I38" s="162"/>
      <c r="J38" s="162"/>
      <c r="K38" s="162"/>
      <c r="L38" s="162"/>
    </row>
    <row r="39" spans="1:12" ht="19">
      <c r="A39" s="162"/>
      <c r="B39" s="165" t="s">
        <v>37</v>
      </c>
      <c r="C39" s="173"/>
      <c r="D39" s="162"/>
      <c r="E39" s="162"/>
      <c r="F39" s="162"/>
      <c r="G39" s="162"/>
      <c r="H39" s="162"/>
      <c r="I39" s="162"/>
      <c r="J39" s="162"/>
      <c r="K39" s="162"/>
      <c r="L39" s="162"/>
    </row>
    <row r="40" spans="1:12" ht="19">
      <c r="A40" s="162"/>
      <c r="B40" s="170" t="s">
        <v>38</v>
      </c>
      <c r="C40" s="173"/>
      <c r="D40" s="162"/>
      <c r="E40" s="162"/>
      <c r="F40" s="162"/>
      <c r="G40" s="162"/>
      <c r="H40" s="162"/>
      <c r="I40" s="162"/>
      <c r="J40" s="162"/>
      <c r="K40" s="162"/>
      <c r="L40" s="162"/>
    </row>
    <row r="41" spans="1:12" ht="19.5" thickBot="1">
      <c r="A41" s="162"/>
      <c r="B41" s="170"/>
      <c r="C41" s="174" t="str">
        <f>IF(AND(C43="",C52&gt;0),"※利用施設名称を入力してください。","")</f>
        <v/>
      </c>
      <c r="D41" s="174" t="str">
        <f>IF(AND(D43="",D52&gt;0),"※利用施設名称を入力してください。","")</f>
        <v/>
      </c>
      <c r="E41" s="229" t="str">
        <f>IF(AND(E43="",E52&gt;0),"※利用施設名称を入力してください。","")</f>
        <v/>
      </c>
      <c r="F41" s="229"/>
      <c r="G41" s="172" t="str">
        <f>IF(AND(G43="",G52&gt;0),"※利用施設名称を入力してください。","")</f>
        <v/>
      </c>
      <c r="H41" s="162"/>
      <c r="I41" s="162"/>
      <c r="J41" s="162"/>
      <c r="K41" s="162"/>
      <c r="L41" s="162"/>
    </row>
    <row r="42" spans="1:12" ht="19.5" customHeight="1" thickBot="1">
      <c r="A42" s="162"/>
      <c r="B42" s="208" t="s">
        <v>39</v>
      </c>
      <c r="C42" s="185" t="s">
        <v>40</v>
      </c>
      <c r="D42" s="186" t="s">
        <v>41</v>
      </c>
      <c r="E42" s="211" t="s">
        <v>42</v>
      </c>
      <c r="F42" s="212"/>
      <c r="G42" s="187" t="s">
        <v>43</v>
      </c>
      <c r="H42" s="162"/>
      <c r="I42" s="162"/>
      <c r="J42" s="162"/>
      <c r="K42" s="162"/>
      <c r="L42" s="162"/>
    </row>
    <row r="43" spans="1:12" ht="18.5" thickTop="1">
      <c r="A43" s="162"/>
      <c r="B43" s="209"/>
      <c r="C43" s="213"/>
      <c r="D43" s="215"/>
      <c r="E43" s="217"/>
      <c r="F43" s="218"/>
      <c r="G43" s="230"/>
      <c r="H43" s="162"/>
      <c r="I43" s="162"/>
      <c r="J43" s="162"/>
      <c r="K43" s="162"/>
      <c r="L43" s="162"/>
    </row>
    <row r="44" spans="1:12" ht="18.5" thickBot="1">
      <c r="A44" s="162"/>
      <c r="B44" s="210"/>
      <c r="C44" s="214"/>
      <c r="D44" s="216"/>
      <c r="E44" s="219"/>
      <c r="F44" s="220"/>
      <c r="G44" s="231"/>
      <c r="H44" s="162"/>
      <c r="I44" s="162"/>
      <c r="J44" s="162"/>
      <c r="K44" s="162"/>
      <c r="L44" s="162"/>
    </row>
    <row r="45" spans="1:12" ht="18.5" thickBot="1">
      <c r="A45" s="162"/>
      <c r="B45" s="15" t="s">
        <v>31</v>
      </c>
      <c r="C45" s="28" t="s">
        <v>32</v>
      </c>
      <c r="D45" s="29" t="s">
        <v>32</v>
      </c>
      <c r="E45" s="232" t="s">
        <v>32</v>
      </c>
      <c r="F45" s="233"/>
      <c r="G45" s="30" t="s">
        <v>32</v>
      </c>
      <c r="H45" s="162"/>
      <c r="I45" s="162"/>
      <c r="J45" s="162"/>
      <c r="K45" s="162"/>
      <c r="L45" s="162"/>
    </row>
    <row r="46" spans="1:12" ht="18.5" thickTop="1">
      <c r="A46" s="162"/>
      <c r="B46" s="154">
        <v>10</v>
      </c>
      <c r="C46" s="31"/>
      <c r="D46" s="32"/>
      <c r="E46" s="234"/>
      <c r="F46" s="235"/>
      <c r="G46" s="33"/>
      <c r="H46" s="162" t="str">
        <f>IF(E29="入力不要です。","入力不要です。","")</f>
        <v/>
      </c>
      <c r="I46" s="162"/>
      <c r="J46" s="162"/>
      <c r="K46" s="162"/>
      <c r="L46" s="162"/>
    </row>
    <row r="47" spans="1:12">
      <c r="A47" s="162"/>
      <c r="B47" s="153">
        <v>11</v>
      </c>
      <c r="C47" s="34"/>
      <c r="D47" s="35"/>
      <c r="E47" s="236"/>
      <c r="F47" s="237"/>
      <c r="G47" s="36"/>
      <c r="H47" s="162" t="str">
        <f t="shared" ref="H47:H51" si="0">IF(E30="入力不要です。","入力不要です。","")</f>
        <v/>
      </c>
      <c r="I47" s="162"/>
      <c r="J47" s="162"/>
      <c r="K47" s="162"/>
      <c r="L47" s="162"/>
    </row>
    <row r="48" spans="1:12">
      <c r="A48" s="162"/>
      <c r="B48" s="153">
        <v>12</v>
      </c>
      <c r="C48" s="34"/>
      <c r="D48" s="35"/>
      <c r="E48" s="238"/>
      <c r="F48" s="239"/>
      <c r="G48" s="36"/>
      <c r="H48" s="162" t="str">
        <f t="shared" si="0"/>
        <v/>
      </c>
      <c r="I48" s="162"/>
      <c r="J48" s="162"/>
      <c r="K48" s="162"/>
      <c r="L48" s="162"/>
    </row>
    <row r="49" spans="1:15">
      <c r="A49" s="162"/>
      <c r="B49" s="285">
        <v>13</v>
      </c>
      <c r="C49" s="34"/>
      <c r="D49" s="35"/>
      <c r="E49" s="221"/>
      <c r="F49" s="222"/>
      <c r="G49" s="36"/>
      <c r="H49" s="162" t="str">
        <f t="shared" si="0"/>
        <v/>
      </c>
      <c r="I49" s="162"/>
      <c r="J49" s="162"/>
      <c r="K49" s="162"/>
      <c r="L49" s="162"/>
    </row>
    <row r="50" spans="1:15">
      <c r="A50" s="162"/>
      <c r="B50" s="286">
        <v>14</v>
      </c>
      <c r="C50" s="34"/>
      <c r="D50" s="35"/>
      <c r="E50" s="238"/>
      <c r="F50" s="239"/>
      <c r="G50" s="36"/>
      <c r="H50" s="162" t="str">
        <f t="shared" si="0"/>
        <v/>
      </c>
      <c r="I50" s="162"/>
      <c r="J50" s="162"/>
      <c r="K50" s="162"/>
      <c r="L50" s="162"/>
    </row>
    <row r="51" spans="1:15" ht="18.5" thickBot="1">
      <c r="A51" s="162"/>
      <c r="B51" s="287">
        <v>15</v>
      </c>
      <c r="C51" s="37"/>
      <c r="D51" s="38"/>
      <c r="E51" s="240"/>
      <c r="F51" s="241"/>
      <c r="G51" s="39"/>
      <c r="H51" s="162" t="str">
        <f t="shared" si="0"/>
        <v/>
      </c>
      <c r="I51" s="162"/>
      <c r="J51" s="162"/>
      <c r="K51" s="162"/>
      <c r="L51" s="162"/>
    </row>
    <row r="52" spans="1:15" ht="19" thickTop="1" thickBot="1">
      <c r="A52" s="162"/>
      <c r="B52" s="40" t="s">
        <v>34</v>
      </c>
      <c r="C52" s="41">
        <f>SUMIF(E29:E34,"&lt;&gt;入力不要です。",C46:C51)</f>
        <v>0</v>
      </c>
      <c r="D52" s="42">
        <f>SUMIF(E29:E34,"&lt;&gt;入力不要です。",D46:D51)</f>
        <v>0</v>
      </c>
      <c r="E52" s="242">
        <f>SUMIF(E29:E34,"&lt;&gt;入力不要です。",E46:E51)</f>
        <v>0</v>
      </c>
      <c r="F52" s="243"/>
      <c r="G52" s="43">
        <f>SUMIF(E29:E34,"&lt;&gt;入力不要です。",G46:G51)</f>
        <v>0</v>
      </c>
      <c r="H52" s="162"/>
      <c r="I52" s="162"/>
      <c r="J52" s="162"/>
      <c r="K52" s="162"/>
      <c r="L52" s="162"/>
    </row>
    <row r="53" spans="1:15" ht="19">
      <c r="A53" s="162"/>
      <c r="B53" s="170"/>
      <c r="C53" s="173"/>
      <c r="D53" s="162"/>
      <c r="E53" s="162"/>
      <c r="F53" s="162"/>
      <c r="G53" s="162"/>
      <c r="H53" s="162"/>
      <c r="I53" s="162"/>
      <c r="J53" s="162"/>
      <c r="K53" s="162"/>
      <c r="L53" s="162"/>
    </row>
    <row r="54" spans="1:15" ht="26" thickBot="1">
      <c r="A54" s="162"/>
      <c r="B54" s="195" t="s">
        <v>44</v>
      </c>
      <c r="C54" s="195"/>
      <c r="D54" s="175" t="str">
        <f>IF(預かり保育と認可外保育施設等の併用パラ!F7="エラー","※【保護者入力欄】に入力漏れ又は入力誤りがございます。再度ご確認ください。","")</f>
        <v>※【保護者入力欄】に入力漏れ又は入力誤りがございます。再度ご確認ください。</v>
      </c>
      <c r="E54" s="162"/>
      <c r="F54" s="162"/>
      <c r="G54" s="173"/>
      <c r="H54" s="173"/>
      <c r="I54" s="162"/>
      <c r="J54" s="162"/>
      <c r="K54" s="162"/>
      <c r="L54" s="162"/>
    </row>
    <row r="55" spans="1:15" ht="24.75" customHeight="1" thickBot="1">
      <c r="A55" s="162"/>
      <c r="B55" s="244" t="s">
        <v>31</v>
      </c>
      <c r="C55" s="247" t="s">
        <v>45</v>
      </c>
      <c r="D55" s="249" t="s">
        <v>46</v>
      </c>
      <c r="E55" s="250"/>
      <c r="F55" s="250"/>
      <c r="G55" s="250"/>
      <c r="H55" s="250"/>
      <c r="I55" s="251"/>
      <c r="J55" s="254" t="s">
        <v>47</v>
      </c>
      <c r="K55" s="162"/>
      <c r="L55" s="162"/>
    </row>
    <row r="56" spans="1:15" ht="20.25" customHeight="1" thickBot="1">
      <c r="A56" s="162"/>
      <c r="B56" s="245"/>
      <c r="C56" s="248"/>
      <c r="D56" s="257" t="s">
        <v>48</v>
      </c>
      <c r="E56" s="259" t="s">
        <v>49</v>
      </c>
      <c r="F56" s="260"/>
      <c r="G56" s="44" t="s">
        <v>50</v>
      </c>
      <c r="H56" s="44" t="s">
        <v>51</v>
      </c>
      <c r="I56" s="17" t="s">
        <v>52</v>
      </c>
      <c r="J56" s="255"/>
      <c r="K56" s="162"/>
      <c r="L56" s="162"/>
    </row>
    <row r="57" spans="1:15" ht="18.5" thickTop="1">
      <c r="A57" s="162"/>
      <c r="B57" s="246"/>
      <c r="C57" s="45" t="str">
        <f>IF(C27="","",C27)</f>
        <v/>
      </c>
      <c r="D57" s="258"/>
      <c r="E57" s="261" t="str">
        <f>IF(C43="","",C43)</f>
        <v/>
      </c>
      <c r="F57" s="262"/>
      <c r="G57" s="46" t="str">
        <f>IF(D43="","",D43)</f>
        <v/>
      </c>
      <c r="H57" s="46" t="str">
        <f>IF(E43="","",E43)</f>
        <v/>
      </c>
      <c r="I57" s="47" t="str">
        <f>IF(G43="","",G43)</f>
        <v/>
      </c>
      <c r="J57" s="256"/>
      <c r="K57" s="183"/>
      <c r="L57" s="183"/>
      <c r="M57" s="48"/>
      <c r="N57" s="48"/>
      <c r="O57" s="48"/>
    </row>
    <row r="58" spans="1:15">
      <c r="A58" s="162"/>
      <c r="B58" s="155">
        <v>10</v>
      </c>
      <c r="C58" s="49" t="str">
        <f>IF(OR($C$19="",$C$19="生年月日を確認してください"),"",IF(OR($B68&lt;預かり保育と認可外保育施設等の併用パラ!$F$4,$B68&gt;預かり保育と認可外保育施設等の併用パラ!$F$5),"",C29))</f>
        <v/>
      </c>
      <c r="D58" s="50" t="str">
        <f>IF(OR($C$19="",$C$19="生年月日を確認してください"),"",IF(OR($B68&lt;預かり保育と認可外保育施設等の併用パラ!$F$4,$B68&gt;預かり保育と認可外保育施設等の併用パラ!$F$5),"",SUM(E58:I58)))</f>
        <v/>
      </c>
      <c r="E58" s="263" t="str">
        <f>IF(OR($C$19="",$C$19="生年月日を確認してください"),"",IF(OR($B68&lt;預かり保育と認可外保育施設等の併用パラ!$F$4,$B68&gt;預かり保育と認可外保育施設等の併用パラ!$F$5),"",C46))</f>
        <v/>
      </c>
      <c r="F58" s="264"/>
      <c r="G58" s="51" t="str">
        <f>IF(OR($C$19="",$C$19="生年月日を確認してください"),"",IF(OR($B68&lt;預かり保育と認可外保育施設等の併用パラ!$F$4,$B68&gt;預かり保育と認可外保育施設等の併用パラ!$F$5),"",D46))</f>
        <v/>
      </c>
      <c r="H58" s="52" t="str">
        <f>IF(OR($C$19="",$C$19="生年月日を確認してください"),"",IF(OR($B68&lt;預かり保育と認可外保育施設等の併用パラ!$F$4,$B68&gt;預かり保育と認可外保育施設等の併用パラ!$F$5),"",E46))</f>
        <v/>
      </c>
      <c r="I58" s="53" t="str">
        <f>IF(OR($C$19="",$C$19="生年月日を確認してください"),"",IF(OR($B68&lt;預かり保育と認可外保育施設等の併用パラ!$F$4,$B68&gt;預かり保育と認可外保育施設等の併用パラ!$F$5),"",G46))</f>
        <v/>
      </c>
      <c r="J58" s="54">
        <f>IF(OR($B58&lt;預かり保育と認可外保育施設等の併用パラ!$F$4,$B58&gt;預かり保育と認可外保育施設等の併用パラ!$F$5),"",IF($C$14="認可外保育施設等の併用なし",C58,SUM(C58:D58)))</f>
        <v>0</v>
      </c>
      <c r="K58" s="162"/>
      <c r="L58" s="162"/>
    </row>
    <row r="59" spans="1:15">
      <c r="A59" s="162"/>
      <c r="B59" s="156">
        <v>11</v>
      </c>
      <c r="C59" s="55" t="str">
        <f>IF(OR($C$19="",$C$19="生年月日を確認してください"),"",IF(OR($B69&lt;預かり保育と認可外保育施設等の併用パラ!$F$4,$B69&gt;預かり保育と認可外保育施設等の併用パラ!$F$5),"",C30))</f>
        <v/>
      </c>
      <c r="D59" s="50" t="str">
        <f>IF(OR($C$19="",$C$19="生年月日を確認してください"),"",IF(OR($B69&lt;預かり保育と認可外保育施設等の併用パラ!$F$4,$B69&gt;預かり保育と認可外保育施設等の併用パラ!$F$5),"",SUM(E59:I59)))</f>
        <v/>
      </c>
      <c r="E59" s="265" t="str">
        <f>IF(OR($C$19="",$C$19="生年月日を確認してください"),"",IF(OR($B69&lt;預かり保育と認可外保育施設等の併用パラ!$F$4,$B69&gt;預かり保育と認可外保育施設等の併用パラ!$F$5),"",C47))</f>
        <v/>
      </c>
      <c r="F59" s="266"/>
      <c r="G59" s="56" t="str">
        <f>IF(OR($C$19="",$C$19="生年月日を確認してください"),"",IF(OR($B69&lt;預かり保育と認可外保育施設等の併用パラ!$F$4,$B69&gt;預かり保育と認可外保育施設等の併用パラ!$F$5),"",D47))</f>
        <v/>
      </c>
      <c r="H59" s="57" t="str">
        <f>IF(OR($C$19="",$C$19="生年月日を確認してください"),"",IF(OR($B69&lt;預かり保育と認可外保育施設等の併用パラ!$F$4,$B69&gt;預かり保育と認可外保育施設等の併用パラ!$F$5),"",E47))</f>
        <v/>
      </c>
      <c r="I59" s="58" t="str">
        <f>IF(OR($C$19="",$C$19="生年月日を確認してください"),"",IF(OR($B69&lt;預かり保育と認可外保育施設等の併用パラ!$F$4,$B69&gt;預かり保育と認可外保育施設等の併用パラ!$F$5),"",G47))</f>
        <v/>
      </c>
      <c r="J59" s="55">
        <f>IF(OR($B59&lt;預かり保育と認可外保育施設等の併用パラ!$F$4,$B59&gt;預かり保育と認可外保育施設等の併用パラ!$F$5),"",IF($C$14="認可外保育施設等の併用なし",C59,SUM(C59:D59)))</f>
        <v>0</v>
      </c>
      <c r="K59" s="162"/>
      <c r="L59" s="162"/>
    </row>
    <row r="60" spans="1:15">
      <c r="A60" s="162"/>
      <c r="B60" s="156">
        <v>12</v>
      </c>
      <c r="C60" s="55" t="str">
        <f>IF(OR($C$19="",$C$19="生年月日を確認してください"),"",IF(OR($B70&lt;預かり保育と認可外保育施設等の併用パラ!$F$4,$B70&gt;預かり保育と認可外保育施設等の併用パラ!$F$5),"",C31))</f>
        <v/>
      </c>
      <c r="D60" s="59" t="str">
        <f>IF(OR($C$19="",$C$19="生年月日を確認してください"),"",IF(OR($B70&lt;預かり保育と認可外保育施設等の併用パラ!$F$4,$B70&gt;預かり保育と認可外保育施設等の併用パラ!$F$5),"",SUM(E60:I60)))</f>
        <v/>
      </c>
      <c r="E60" s="265" t="str">
        <f>IF(OR($C$19="",$C$19="生年月日を確認してください"),"",IF(OR($B70&lt;預かり保育と認可外保育施設等の併用パラ!$F$4,$B70&gt;預かり保育と認可外保育施設等の併用パラ!$F$5),"",C48))</f>
        <v/>
      </c>
      <c r="F60" s="266"/>
      <c r="G60" s="56" t="str">
        <f>IF(OR($C$19="",$C$19="生年月日を確認してください"),"",IF(OR($B70&lt;預かり保育と認可外保育施設等の併用パラ!$F$4,$B70&gt;預かり保育と認可外保育施設等の併用パラ!$F$5),"",D48))</f>
        <v/>
      </c>
      <c r="H60" s="57" t="str">
        <f>IF(OR($C$19="",$C$19="生年月日を確認してください"),"",IF(OR($B70&lt;預かり保育と認可外保育施設等の併用パラ!$F$4,$B70&gt;預かり保育と認可外保育施設等の併用パラ!$F$5),"",E48))</f>
        <v/>
      </c>
      <c r="I60" s="58" t="str">
        <f>IF(OR($C$19="",$C$19="生年月日を確認してください"),"",IF(OR($B70&lt;預かり保育と認可外保育施設等の併用パラ!$F$4,$B70&gt;預かり保育と認可外保育施設等の併用パラ!$F$5),"",G48))</f>
        <v/>
      </c>
      <c r="J60" s="55">
        <f>IF(OR($B60&lt;預かり保育と認可外保育施設等の併用パラ!$F$4,$B60&gt;預かり保育と認可外保育施設等の併用パラ!$F$5),"",IF($C$14="認可外保育施設等の併用なし",C60,SUM(C60:D60)))</f>
        <v>0</v>
      </c>
      <c r="K60" s="162"/>
      <c r="L60" s="162"/>
    </row>
    <row r="61" spans="1:15">
      <c r="A61" s="162"/>
      <c r="B61" s="288">
        <v>13</v>
      </c>
      <c r="C61" s="55" t="str">
        <f>IF(OR($C$19="",$C$19="生年月日を確認してください"),"",IF(OR($B71&lt;預かり保育と認可外保育施設等の併用パラ!$F$4,$B71&gt;預かり保育と認可外保育施設等の併用パラ!$F$5),"",C32))</f>
        <v/>
      </c>
      <c r="D61" s="60" t="str">
        <f>IF(OR($C$19="",$C$19="生年月日を確認してください"),"",IF(OR($B71&lt;預かり保育と認可外保育施設等の併用パラ!$F$4,$B71&gt;預かり保育と認可外保育施設等の併用パラ!$F$5),"",SUM(E61:I61)))</f>
        <v/>
      </c>
      <c r="E61" s="265" t="str">
        <f>IF(OR($C$19="",$C$19="生年月日を確認してください"),"",IF(OR($B71&lt;預かり保育と認可外保育施設等の併用パラ!$F$4,$B71&gt;預かり保育と認可外保育施設等の併用パラ!$F$5),"",C49))</f>
        <v/>
      </c>
      <c r="F61" s="266"/>
      <c r="G61" s="56" t="str">
        <f>IF(OR($C$19="",$C$19="生年月日を確認してください"),"",IF(OR($B71&lt;預かり保育と認可外保育施設等の併用パラ!$F$4,$B71&gt;預かり保育と認可外保育施設等の併用パラ!$F$5),"",D49))</f>
        <v/>
      </c>
      <c r="H61" s="57" t="str">
        <f>IF(OR($C$19="",$C$19="生年月日を確認してください"),"",IF(OR($B71&lt;預かり保育と認可外保育施設等の併用パラ!$F$4,$B71&gt;預かり保育と認可外保育施設等の併用パラ!$F$5),"",E49))</f>
        <v/>
      </c>
      <c r="I61" s="58" t="str">
        <f>IF(OR($C$19="",$C$19="生年月日を確認してください"),"",IF(OR($B71&lt;預かり保育と認可外保育施設等の併用パラ!$F$4,$B71&gt;預かり保育と認可外保育施設等の併用パラ!$F$5),"",G49))</f>
        <v/>
      </c>
      <c r="J61" s="55">
        <f>IF(OR($B61&lt;預かり保育と認可外保育施設等の併用パラ!$F$4,$B61&gt;預かり保育と認可外保育施設等の併用パラ!$F$5),"",IF($C$14="認可外保育施設等の併用なし",C61,SUM(C61:D61)))</f>
        <v>0</v>
      </c>
      <c r="K61" s="162"/>
      <c r="L61" s="162"/>
    </row>
    <row r="62" spans="1:15">
      <c r="A62" s="162"/>
      <c r="B62" s="289">
        <v>14</v>
      </c>
      <c r="C62" s="55" t="str">
        <f>IF(OR($C$19="",$C$19="生年月日を確認してください"),"",IF(OR($B72&lt;預かり保育と認可外保育施設等の併用パラ!$F$4,$B72&gt;預かり保育と認可外保育施設等の併用パラ!$F$5),"",C33))</f>
        <v/>
      </c>
      <c r="D62" s="60" t="str">
        <f>IF(OR($C$19="",$C$19="生年月日を確認してください"),"",IF(OR($B72&lt;預かり保育と認可外保育施設等の併用パラ!$F$4,$B72&gt;預かり保育と認可外保育施設等の併用パラ!$F$5),"",SUM(E62:I62)))</f>
        <v/>
      </c>
      <c r="E62" s="265" t="str">
        <f>IF(OR($C$19="",$C$19="生年月日を確認してください"),"",IF(OR($B72&lt;預かり保育と認可外保育施設等の併用パラ!$F$4,$B72&gt;預かり保育と認可外保育施設等の併用パラ!$F$5),"",C50))</f>
        <v/>
      </c>
      <c r="F62" s="266"/>
      <c r="G62" s="56" t="str">
        <f>IF(OR($C$19="",$C$19="生年月日を確認してください"),"",IF(OR($B72&lt;預かり保育と認可外保育施設等の併用パラ!$F$4,$B72&gt;預かり保育と認可外保育施設等の併用パラ!$F$5),"",D50))</f>
        <v/>
      </c>
      <c r="H62" s="57" t="str">
        <f>IF(OR($C$19="",$C$19="生年月日を確認してください"),"",IF(OR($B72&lt;預かり保育と認可外保育施設等の併用パラ!$F$4,$B72&gt;預かり保育と認可外保育施設等の併用パラ!$F$5),"",E50))</f>
        <v/>
      </c>
      <c r="I62" s="58" t="str">
        <f>IF(OR($C$19="",$C$19="生年月日を確認してください"),"",IF(OR($B72&lt;預かり保育と認可外保育施設等の併用パラ!$F$4,$B72&gt;預かり保育と認可外保育施設等の併用パラ!$F$5),"",G50))</f>
        <v/>
      </c>
      <c r="J62" s="55">
        <f>IF(OR($B62&lt;預かり保育と認可外保育施設等の併用パラ!$F$4,$B62&gt;預かり保育と認可外保育施設等の併用パラ!$F$5),"",IF($C$14="認可外保育施設等の併用なし",C62,SUM(C62:D62)))</f>
        <v>0</v>
      </c>
      <c r="K62" s="162"/>
      <c r="L62" s="162"/>
    </row>
    <row r="63" spans="1:15" ht="18.5" thickBot="1">
      <c r="A63" s="162"/>
      <c r="B63" s="290">
        <v>15</v>
      </c>
      <c r="C63" s="61" t="str">
        <f>IF(OR($C$19="",$C$19="生年月日を確認してください"),"",IF(OR($B73&lt;預かり保育と認可外保育施設等の併用パラ!$F$4,$B73&gt;預かり保育と認可外保育施設等の併用パラ!$F$5),"",C34))</f>
        <v/>
      </c>
      <c r="D63" s="62" t="str">
        <f>IF(OR($C$19="",$C$19="生年月日を確認してください"),"",IF(OR($B73&lt;預かり保育と認可外保育施設等の併用パラ!$F$4,$B73&gt;預かり保育と認可外保育施設等の併用パラ!$F$5),"",SUM(E63:I63)))</f>
        <v/>
      </c>
      <c r="E63" s="267" t="str">
        <f>IF(OR($C$19="",$C$19="生年月日を確認してください"),"",IF(OR($B73&lt;預かり保育と認可外保育施設等の併用パラ!$F$4,$B73&gt;預かり保育と認可外保育施設等の併用パラ!$F$5),"",C51))</f>
        <v/>
      </c>
      <c r="F63" s="268"/>
      <c r="G63" s="63" t="str">
        <f>IF(OR($C$19="",$C$19="生年月日を確認してください"),"",IF(OR($B73&lt;預かり保育と認可外保育施設等の併用パラ!$F$4,$B73&gt;預かり保育と認可外保育施設等の併用パラ!$F$5),"",D51))</f>
        <v/>
      </c>
      <c r="H63" s="64" t="str">
        <f>IF(OR($C$19="",$C$19="生年月日を確認してください"),"",IF(OR($B73&lt;預かり保育と認可外保育施設等の併用パラ!$F$4,$B73&gt;預かり保育と認可外保育施設等の併用パラ!$F$5),"",E51))</f>
        <v/>
      </c>
      <c r="I63" s="65" t="str">
        <f>IF(OR($C$19="",$C$19="生年月日を確認してください"),"",IF(OR($B73&lt;預かり保育と認可外保育施設等の併用パラ!$F$4,$B73&gt;預かり保育と認可外保育施設等の併用パラ!$F$5),"",G51))</f>
        <v/>
      </c>
      <c r="J63" s="61">
        <f>IF(OR($B63&lt;預かり保育と認可外保育施設等の併用パラ!$F$4,$B63&gt;預かり保育と認可外保育施設等の併用パラ!$F$5),"",IF($C$14="認可外保育施設等の併用なし",C63,SUM(C63:D63)))</f>
        <v>0</v>
      </c>
      <c r="K63" s="162"/>
      <c r="L63" s="162"/>
    </row>
    <row r="64" spans="1:15" ht="19" thickTop="1" thickBot="1">
      <c r="A64" s="162"/>
      <c r="B64" s="66" t="s">
        <v>34</v>
      </c>
      <c r="C64" s="67">
        <f>SUM(C58:C63)</f>
        <v>0</v>
      </c>
      <c r="D64" s="68">
        <f>SUM(D58:D63)</f>
        <v>0</v>
      </c>
      <c r="E64" s="269">
        <f>SUM(E58:E63)</f>
        <v>0</v>
      </c>
      <c r="F64" s="270"/>
      <c r="G64" s="69">
        <f>SUM(G58:G63)</f>
        <v>0</v>
      </c>
      <c r="H64" s="70">
        <f>SUM(H58:H63)</f>
        <v>0</v>
      </c>
      <c r="I64" s="71">
        <f>SUM(I58:I63)</f>
        <v>0</v>
      </c>
      <c r="J64" s="72">
        <f>SUM(J58:J63)</f>
        <v>0</v>
      </c>
      <c r="K64" s="184"/>
      <c r="L64" s="162"/>
    </row>
    <row r="65" spans="1:12">
      <c r="A65" s="162"/>
      <c r="B65" s="176"/>
      <c r="C65" s="177"/>
      <c r="D65" s="177"/>
      <c r="E65" s="178"/>
      <c r="F65" s="178"/>
      <c r="G65" s="177"/>
      <c r="H65" s="177"/>
      <c r="I65" s="177"/>
      <c r="J65" s="162"/>
      <c r="K65" s="162"/>
      <c r="L65" s="162"/>
    </row>
    <row r="66" spans="1:12" ht="26" thickBot="1">
      <c r="A66" s="162"/>
      <c r="B66" s="179" t="s">
        <v>53</v>
      </c>
      <c r="C66" s="175" t="str">
        <f>IF(預かり保育と認可外保育施設等の併用パラ!F7="エラー","※【保護者入力欄】に入力漏れ又は入力誤りがございます。再度ご確認ください。","")</f>
        <v>※【保護者入力欄】に入力漏れ又は入力誤りがございます。再度ご確認ください。</v>
      </c>
      <c r="D66" s="162"/>
      <c r="E66" s="162"/>
      <c r="F66" s="162"/>
      <c r="G66" s="180"/>
      <c r="H66" s="180"/>
      <c r="I66" s="180"/>
      <c r="J66" s="162"/>
      <c r="K66" s="162"/>
      <c r="L66" s="162"/>
    </row>
    <row r="67" spans="1:12" ht="87.75" customHeight="1" thickBot="1">
      <c r="A67" s="162"/>
      <c r="B67" s="73" t="s">
        <v>31</v>
      </c>
      <c r="C67" s="74" t="s">
        <v>45</v>
      </c>
      <c r="D67" s="75" t="s">
        <v>54</v>
      </c>
      <c r="E67" s="252" t="s">
        <v>55</v>
      </c>
      <c r="F67" s="253"/>
      <c r="G67" s="76" t="s">
        <v>56</v>
      </c>
      <c r="H67" s="77" t="s">
        <v>57</v>
      </c>
      <c r="I67" s="78" t="s">
        <v>58</v>
      </c>
      <c r="J67" s="79" t="s">
        <v>59</v>
      </c>
      <c r="K67" s="162"/>
      <c r="L67" s="162"/>
    </row>
    <row r="68" spans="1:12" ht="18.5" thickTop="1">
      <c r="A68" s="162"/>
      <c r="B68" s="157">
        <v>10</v>
      </c>
      <c r="C68" s="80" t="str">
        <f>IF(OR($C$19="",$C$19="生年月日を確認してください"),"",IF(OR($B68&lt;預かり保育と認可外保育施設等の併用パラ!$F$4,$B68&gt;預かり保育と認可外保育施設等の併用パラ!$F$5),"",C58))</f>
        <v/>
      </c>
      <c r="D68" s="53" t="str">
        <f>IF(OR($C$19="",$C$19="生年月日を確認してください"),"",IF(OR($B68&lt;預かり保育と認可外保育施設等の併用パラ!$F$4,$B68&gt;預かり保育と認可外保育施設等の併用パラ!$F$5),"",預かり保育と認可外保育施設等の併用パラ!D13))</f>
        <v/>
      </c>
      <c r="E68" s="273" t="str">
        <f>IF(OR($C$19="",$C$19="生年月日を確認してください"),"",IF(OR($B68&lt;預かり保育と認可外保育施設等の併用パラ!$F$4,$B68&gt;預かり保育と認可外保育施設等の併用パラ!$F$5),"",預かり保育と認可外保育施設等の併用パラ!F13))</f>
        <v/>
      </c>
      <c r="F68" s="274"/>
      <c r="G68" s="80" t="str">
        <f>IF(OR($C$19="",$C$19="生年月日を確認してください"),"",IF(OR($B68&lt;預かり保育と認可外保育施設等の併用パラ!$F$4,$B68&gt;預かり保育と認可外保育施設等の併用パラ!$F$5),"",D58))</f>
        <v/>
      </c>
      <c r="H68" s="81" t="str">
        <f>IF(OR($C$19="",$C$19="生年月日を確認してください"),"",IF(OR($B68&lt;預かり保育と認可外保育施設等の併用パラ!$F$4,$B68&gt;預かり保育と認可外保育施設等の併用パラ!$F$5),"",預かり保育と認可外保育施設等の併用パラ!A28))</f>
        <v/>
      </c>
      <c r="I68" s="82" t="str">
        <f>IF(OR($C$19="",$C$19="生年月日を確認してください"),"",IF(OR($B68&lt;預かり保育と認可外保育施設等の併用パラ!$F$4,$B68&gt;預かり保育と認可外保育施設等の併用パラ!$F$5),"",預かり保育と認可外保育施設等の併用パラ!C47))</f>
        <v/>
      </c>
      <c r="J68" s="83" t="str">
        <f>IF(OR($C$19="",$C$19="生年月日を確認してください"),"",IF(OR($B68&lt;預かり保育と認可外保育施設等の併用パラ!$F$4,$B68&gt;預かり保育と認可外保育施設等の併用パラ!$F$5),"",SUM(E68,I68)))</f>
        <v/>
      </c>
      <c r="K68" s="162"/>
      <c r="L68" s="162"/>
    </row>
    <row r="69" spans="1:12">
      <c r="A69" s="162"/>
      <c r="B69" s="156">
        <v>11</v>
      </c>
      <c r="C69" s="84" t="str">
        <f>IF(OR($C$19="",$C$19="生年月日を確認してください"),"",IF(OR($B69&lt;預かり保育と認可外保育施設等の併用パラ!$F$4,$B69&gt;預かり保育と認可外保育施設等の併用パラ!$F$5),"",C59))</f>
        <v/>
      </c>
      <c r="D69" s="58" t="str">
        <f>IF(OR($C$19="",$C$19="生年月日を確認してください"),"",IF(OR($B69&lt;預かり保育と認可外保育施設等の併用パラ!$F$4,$B69&gt;預かり保育と認可外保育施設等の併用パラ!$F$5),"",預かり保育と認可外保育施設等の併用パラ!D14))</f>
        <v/>
      </c>
      <c r="E69" s="275" t="str">
        <f>IF(OR($C$19="",$C$19="生年月日を確認してください"),"",IF(OR($B69&lt;預かり保育と認可外保育施設等の併用パラ!$F$4,$B69&gt;預かり保育と認可外保育施設等の併用パラ!$F$5),"",預かり保育と認可外保育施設等の併用パラ!F14))</f>
        <v/>
      </c>
      <c r="F69" s="276"/>
      <c r="G69" s="84" t="str">
        <f>IF(OR($C$19="",$C$19="生年月日を確認してください"),"",IF(OR($B69&lt;預かり保育と認可外保育施設等の併用パラ!$F$4,$B69&gt;預かり保育と認可外保育施設等の併用パラ!$F$5),"",D59))</f>
        <v/>
      </c>
      <c r="H69" s="85" t="str">
        <f>IF(OR($C$19="",$C$19="生年月日を確認してください"),"",IF(OR($B69&lt;預かり保育と認可外保育施設等の併用パラ!$F$4,$B69&gt;預かり保育と認可外保育施設等の併用パラ!$F$5),"",預かり保育と認可外保育施設等の併用パラ!A29))</f>
        <v/>
      </c>
      <c r="I69" s="86" t="str">
        <f>IF(OR($C$19="",$C$19="生年月日を確認してください"),"",IF(OR($B69&lt;預かり保育と認可外保育施設等の併用パラ!$F$4,$B69&gt;預かり保育と認可外保育施設等の併用パラ!$F$5),"",預かり保育と認可外保育施設等の併用パラ!C48))</f>
        <v/>
      </c>
      <c r="J69" s="87" t="str">
        <f>IF(OR($C$19="",$C$19="生年月日を確認してください"),"",IF(OR($B69&lt;預かり保育と認可外保育施設等の併用パラ!$F$4,$B69&gt;預かり保育と認可外保育施設等の併用パラ!$F$5),"",SUM(E69,I69)))</f>
        <v/>
      </c>
      <c r="K69" s="162"/>
      <c r="L69" s="162"/>
    </row>
    <row r="70" spans="1:12">
      <c r="A70" s="162"/>
      <c r="B70" s="156">
        <v>12</v>
      </c>
      <c r="C70" s="84" t="str">
        <f>IF(OR($C$19="",$C$19="生年月日を確認してください"),"",IF(OR($B70&lt;預かり保育と認可外保育施設等の併用パラ!$F$4,$B70&gt;預かり保育と認可外保育施設等の併用パラ!$F$5),"",C60))</f>
        <v/>
      </c>
      <c r="D70" s="58" t="str">
        <f>IF(OR($C$19="",$C$19="生年月日を確認してください"),"",IF(OR($B70&lt;預かり保育と認可外保育施設等の併用パラ!$F$4,$B70&gt;預かり保育と認可外保育施設等の併用パラ!$F$5),"",預かり保育と認可外保育施設等の併用パラ!D15))</f>
        <v/>
      </c>
      <c r="E70" s="275" t="str">
        <f>IF(OR($C$19="",$C$19="生年月日を確認してください"),"",IF(OR($B70&lt;預かり保育と認可外保育施設等の併用パラ!$F$4,$B70&gt;預かり保育と認可外保育施設等の併用パラ!$F$5),"",預かり保育と認可外保育施設等の併用パラ!F15))</f>
        <v/>
      </c>
      <c r="F70" s="276"/>
      <c r="G70" s="84" t="str">
        <f>IF(OR($C$19="",$C$19="生年月日を確認してください"),"",IF(OR($B70&lt;預かり保育と認可外保育施設等の併用パラ!$F$4,$B70&gt;預かり保育と認可外保育施設等の併用パラ!$F$5),"",D60))</f>
        <v/>
      </c>
      <c r="H70" s="85" t="str">
        <f>IF(OR($C$19="",$C$19="生年月日を確認してください"),"",IF(OR($B70&lt;預かり保育と認可外保育施設等の併用パラ!$F$4,$B70&gt;預かり保育と認可外保育施設等の併用パラ!$F$5),"",預かり保育と認可外保育施設等の併用パラ!A30))</f>
        <v/>
      </c>
      <c r="I70" s="82" t="str">
        <f>IF(OR($C$19="",$C$19="生年月日を確認してください"),"",IF(OR($B70&lt;預かり保育と認可外保育施設等の併用パラ!$F$4,$B70&gt;預かり保育と認可外保育施設等の併用パラ!$F$5),"",預かり保育と認可外保育施設等の併用パラ!C49))</f>
        <v/>
      </c>
      <c r="J70" s="83" t="str">
        <f>IF(OR($C$19="",$C$19="生年月日を確認してください"),"",IF(OR($B70&lt;預かり保育と認可外保育施設等の併用パラ!$F$4,$B70&gt;預かり保育と認可外保育施設等の併用パラ!$F$5),"",SUM(E70,I70)))</f>
        <v/>
      </c>
      <c r="K70" s="162"/>
      <c r="L70" s="162"/>
    </row>
    <row r="71" spans="1:12">
      <c r="A71" s="162"/>
      <c r="B71" s="288">
        <v>13</v>
      </c>
      <c r="C71" s="84" t="str">
        <f>IF(OR($C$19="",$C$19="生年月日を確認してください"),"",IF(OR($B71&lt;預かり保育と認可外保育施設等の併用パラ!$F$4,$B71&gt;預かり保育と認可外保育施設等の併用パラ!$F$5),"",C61))</f>
        <v/>
      </c>
      <c r="D71" s="58" t="str">
        <f>IF(OR($C$19="",$C$19="生年月日を確認してください"),"",IF(OR($B71&lt;預かり保育と認可外保育施設等の併用パラ!$F$4,$B71&gt;預かり保育と認可外保育施設等の併用パラ!$F$5),"",預かり保育と認可外保育施設等の併用パラ!D16))</f>
        <v/>
      </c>
      <c r="E71" s="275" t="str">
        <f>IF(OR($C$19="",$C$19="生年月日を確認してください"),"",IF(OR($B71&lt;預かり保育と認可外保育施設等の併用パラ!$F$4,$B71&gt;預かり保育と認可外保育施設等の併用パラ!$F$5),"",預かり保育と認可外保育施設等の併用パラ!F16))</f>
        <v/>
      </c>
      <c r="F71" s="276"/>
      <c r="G71" s="84" t="str">
        <f>IF(OR($C$19="",$C$19="生年月日を確認してください"),"",IF(OR($B71&lt;預かり保育と認可外保育施設等の併用パラ!$F$4,$B71&gt;預かり保育と認可外保育施設等の併用パラ!$F$5),"",D61))</f>
        <v/>
      </c>
      <c r="H71" s="85" t="str">
        <f>IF(OR($C$19="",$C$19="生年月日を確認してください"),"",IF(OR($B71&lt;預かり保育と認可外保育施設等の併用パラ!$F$4,$B71&gt;預かり保育と認可外保育施設等の併用パラ!$F$5),"",預かり保育と認可外保育施設等の併用パラ!A31))</f>
        <v/>
      </c>
      <c r="I71" s="86" t="str">
        <f>IF(OR($C$19="",$C$19="生年月日を確認してください"),"",IF(OR($B71&lt;預かり保育と認可外保育施設等の併用パラ!$F$4,$B71&gt;預かり保育と認可外保育施設等の併用パラ!$F$5),"",預かり保育と認可外保育施設等の併用パラ!C50))</f>
        <v/>
      </c>
      <c r="J71" s="87" t="str">
        <f>IF(OR($C$19="",$C$19="生年月日を確認してください"),"",IF(OR($B71&lt;預かり保育と認可外保育施設等の併用パラ!$F$4,$B71&gt;預かり保育と認可外保育施設等の併用パラ!$F$5),"",SUM(E71,I71)))</f>
        <v/>
      </c>
      <c r="K71" s="162"/>
      <c r="L71" s="162"/>
    </row>
    <row r="72" spans="1:12">
      <c r="A72" s="162"/>
      <c r="B72" s="289">
        <v>14</v>
      </c>
      <c r="C72" s="84" t="str">
        <f>IF(OR($C$19="",$C$19="生年月日を確認してください"),"",IF(OR($B72&lt;預かり保育と認可外保育施設等の併用パラ!$F$4,$B72&gt;預かり保育と認可外保育施設等の併用パラ!$F$5),"",C62))</f>
        <v/>
      </c>
      <c r="D72" s="58" t="str">
        <f>IF(OR($C$19="",$C$19="生年月日を確認してください"),"",IF(OR($B72&lt;預かり保育と認可外保育施設等の併用パラ!$F$4,$B72&gt;預かり保育と認可外保育施設等の併用パラ!$F$5),"",預かり保育と認可外保育施設等の併用パラ!D17))</f>
        <v/>
      </c>
      <c r="E72" s="275" t="str">
        <f>IF(OR($C$19="",$C$19="生年月日を確認してください"),"",IF(OR($B72&lt;預かり保育と認可外保育施設等の併用パラ!$F$4,$B72&gt;預かり保育と認可外保育施設等の併用パラ!$F$5),"",預かり保育と認可外保育施設等の併用パラ!F17))</f>
        <v/>
      </c>
      <c r="F72" s="276"/>
      <c r="G72" s="84" t="str">
        <f>IF(OR($C$19="",$C$19="生年月日を確認してください"),"",IF(OR($B72&lt;預かり保育と認可外保育施設等の併用パラ!$F$4,$B72&gt;預かり保育と認可外保育施設等の併用パラ!$F$5),"",D62))</f>
        <v/>
      </c>
      <c r="H72" s="85" t="str">
        <f>IF(OR($C$19="",$C$19="生年月日を確認してください"),"",IF(OR($B72&lt;預かり保育と認可外保育施設等の併用パラ!$F$4,$B72&gt;預かり保育と認可外保育施設等の併用パラ!$F$5),"",預かり保育と認可外保育施設等の併用パラ!A32))</f>
        <v/>
      </c>
      <c r="I72" s="82" t="str">
        <f>IF(OR($C$19="",$C$19="生年月日を確認してください"),"",IF(OR($B72&lt;預かり保育と認可外保育施設等の併用パラ!$F$4,$B72&gt;預かり保育と認可外保育施設等の併用パラ!$F$5),"",預かり保育と認可外保育施設等の併用パラ!C51))</f>
        <v/>
      </c>
      <c r="J72" s="83" t="str">
        <f>IF(OR($C$19="",$C$19="生年月日を確認してください"),"",IF(OR($B72&lt;預かり保育と認可外保育施設等の併用パラ!$F$4,$B72&gt;預かり保育と認可外保育施設等の併用パラ!$F$5),"",SUM(E72,I72)))</f>
        <v/>
      </c>
      <c r="K72" s="162"/>
      <c r="L72" s="162"/>
    </row>
    <row r="73" spans="1:12" ht="18.5" thickBot="1">
      <c r="A73" s="162"/>
      <c r="B73" s="290">
        <v>15</v>
      </c>
      <c r="C73" s="88" t="str">
        <f>IF(OR($C$19="",$C$19="生年月日を確認してください"),"",IF(OR($B73&lt;預かり保育と認可外保育施設等の併用パラ!$F$4,$B73&gt;預かり保育と認可外保育施設等の併用パラ!$F$5),"",C63))</f>
        <v/>
      </c>
      <c r="D73" s="65" t="str">
        <f>IF(OR($C$19="",$C$19="生年月日を確認してください"),"",IF(OR($B73&lt;預かり保育と認可外保育施設等の併用パラ!$F$4,$B73&gt;預かり保育と認可外保育施設等の併用パラ!$F$5),"",預かり保育と認可外保育施設等の併用パラ!D18))</f>
        <v/>
      </c>
      <c r="E73" s="277" t="str">
        <f>IF(OR($C$19="",$C$19="生年月日を確認してください"),"",IF(OR($B73&lt;預かり保育と認可外保育施設等の併用パラ!$F$4,$B73&gt;預かり保育と認可外保育施設等の併用パラ!$F$5),"",預かり保育と認可外保育施設等の併用パラ!F18))</f>
        <v/>
      </c>
      <c r="F73" s="278"/>
      <c r="G73" s="88" t="str">
        <f>IF(OR($C$19="",$C$19="生年月日を確認してください"),"",IF(OR($B73&lt;預かり保育と認可外保育施設等の併用パラ!$F$4,$B73&gt;預かり保育と認可外保育施設等の併用パラ!$F$5),"",D63))</f>
        <v/>
      </c>
      <c r="H73" s="89" t="str">
        <f>IF(OR($C$19="",$C$19="生年月日を確認してください"),"",IF(OR($B73&lt;預かり保育と認可外保育施設等の併用パラ!$F$4,$B73&gt;預かり保育と認可外保育施設等の併用パラ!$F$5),"",預かり保育と認可外保育施設等の併用パラ!A33))</f>
        <v/>
      </c>
      <c r="I73" s="90" t="str">
        <f>IF(OR($C$19="",$C$19="生年月日を確認してください"),"",IF(OR($B73&lt;預かり保育と認可外保育施設等の併用パラ!$F$4,$B73&gt;預かり保育と認可外保育施設等の併用パラ!$F$5),"",預かり保育と認可外保育施設等の併用パラ!C52))</f>
        <v/>
      </c>
      <c r="J73" s="91" t="str">
        <f>IF(OR($C$19="",$C$19="生年月日を確認してください"),"",IF(OR($B73&lt;預かり保育と認可外保育施設等の併用パラ!$F$4,$B73&gt;預かり保育と認可外保育施設等の併用パラ!$F$5),"",SUM(E73,I73)))</f>
        <v/>
      </c>
      <c r="K73" s="162"/>
      <c r="L73" s="162"/>
    </row>
    <row r="74" spans="1:12" ht="19" thickTop="1" thickBot="1">
      <c r="A74" s="162"/>
      <c r="B74" s="92" t="s">
        <v>34</v>
      </c>
      <c r="C74" s="93">
        <f>SUM(C68:C73)</f>
        <v>0</v>
      </c>
      <c r="D74" s="94"/>
      <c r="E74" s="271">
        <f>SUM(F68:F73)</f>
        <v>0</v>
      </c>
      <c r="F74" s="272"/>
      <c r="G74" s="95">
        <f>SUM(G68:G73)</f>
        <v>0</v>
      </c>
      <c r="H74" s="96"/>
      <c r="I74" s="97">
        <f>SUM(I68:I73)</f>
        <v>0</v>
      </c>
      <c r="J74" s="98">
        <f>SUM(J68:J73)</f>
        <v>0</v>
      </c>
      <c r="K74" s="162"/>
      <c r="L74" s="162"/>
    </row>
    <row r="75" spans="1:12" ht="18.5" thickBot="1">
      <c r="A75" s="162"/>
      <c r="B75" s="162"/>
      <c r="C75" s="162"/>
      <c r="D75" s="162"/>
      <c r="E75" s="162"/>
      <c r="F75" s="162"/>
      <c r="G75" s="162"/>
      <c r="H75" s="162"/>
      <c r="I75" s="162"/>
      <c r="J75" s="162"/>
      <c r="K75" s="162"/>
      <c r="L75" s="162"/>
    </row>
    <row r="76" spans="1:12" ht="21.5" thickBot="1">
      <c r="A76" s="162"/>
      <c r="B76" s="99" t="s">
        <v>60</v>
      </c>
      <c r="C76" s="100">
        <f>J74</f>
        <v>0</v>
      </c>
      <c r="D76" s="181" t="str">
        <f>IF(預かり保育と認可外保育施設等の併用パラ!F7="エラー","※【保護者入力欄】に入力漏れ又は入力誤りがございます。再度ご確認ください。","")</f>
        <v>※【保護者入力欄】に入力漏れ又は入力誤りがございます。再度ご確認ください。</v>
      </c>
      <c r="E76" s="162"/>
      <c r="F76" s="162"/>
      <c r="G76" s="162"/>
      <c r="H76" s="162"/>
      <c r="I76" s="162"/>
      <c r="J76" s="162"/>
      <c r="K76" s="162"/>
      <c r="L76" s="162"/>
    </row>
    <row r="77" spans="1:12">
      <c r="A77" s="162"/>
      <c r="B77" s="162"/>
      <c r="C77" s="162"/>
      <c r="D77" s="162"/>
      <c r="E77" s="162"/>
      <c r="F77" s="162"/>
      <c r="G77" s="162"/>
      <c r="H77" s="162"/>
      <c r="I77" s="162"/>
      <c r="J77" s="162"/>
      <c r="K77" s="162"/>
      <c r="L77" s="162"/>
    </row>
    <row r="78" spans="1:12">
      <c r="A78" s="162"/>
      <c r="B78" s="162" t="s">
        <v>61</v>
      </c>
      <c r="C78" s="162"/>
      <c r="D78" s="162"/>
      <c r="E78" s="162"/>
      <c r="F78" s="162"/>
      <c r="G78" s="162"/>
      <c r="H78" s="162"/>
      <c r="I78" s="162"/>
      <c r="J78" s="162"/>
      <c r="K78" s="162"/>
      <c r="L78" s="162"/>
    </row>
    <row r="79" spans="1:12">
      <c r="A79" s="162"/>
      <c r="B79" s="162" t="s">
        <v>62</v>
      </c>
      <c r="C79" s="162"/>
      <c r="D79" s="182"/>
      <c r="E79" s="162"/>
      <c r="F79" s="162"/>
      <c r="G79" s="162"/>
      <c r="H79" s="162"/>
      <c r="I79" s="162"/>
      <c r="J79" s="162"/>
      <c r="K79" s="162"/>
      <c r="L79" s="162"/>
    </row>
    <row r="80" spans="1:12">
      <c r="A80" s="162"/>
      <c r="B80" s="162" t="s">
        <v>63</v>
      </c>
      <c r="C80" s="162"/>
      <c r="D80" s="162"/>
      <c r="E80" s="162"/>
      <c r="F80" s="162"/>
      <c r="G80" s="162"/>
      <c r="H80" s="162"/>
      <c r="I80" s="162"/>
      <c r="J80" s="162"/>
      <c r="K80" s="162"/>
      <c r="L80" s="162"/>
    </row>
    <row r="81" spans="1:12">
      <c r="A81" s="162"/>
      <c r="B81" s="162"/>
      <c r="C81" s="162"/>
      <c r="D81" s="162"/>
      <c r="E81" s="162"/>
      <c r="F81" s="162"/>
      <c r="G81" s="162"/>
      <c r="H81" s="162"/>
      <c r="I81" s="162"/>
      <c r="J81" s="162"/>
      <c r="K81" s="162"/>
      <c r="L81" s="162"/>
    </row>
    <row r="82" spans="1:12">
      <c r="A82" s="162"/>
      <c r="B82" s="162"/>
      <c r="C82" s="162"/>
      <c r="D82" s="162"/>
      <c r="E82" s="162"/>
      <c r="F82" s="162"/>
      <c r="G82" s="162"/>
      <c r="H82" s="162"/>
      <c r="I82" s="162"/>
      <c r="J82" s="162"/>
      <c r="K82" s="162"/>
      <c r="L82" s="162"/>
    </row>
    <row r="83" spans="1:12">
      <c r="A83" s="162"/>
      <c r="B83" s="162"/>
      <c r="C83" s="162"/>
      <c r="D83" s="162"/>
      <c r="E83" s="162"/>
      <c r="F83" s="162"/>
      <c r="G83" s="162"/>
      <c r="H83" s="162"/>
      <c r="I83" s="162"/>
      <c r="J83" s="162"/>
      <c r="K83" s="162"/>
      <c r="L83" s="162"/>
    </row>
    <row r="84" spans="1:12">
      <c r="A84" s="162"/>
      <c r="B84" s="162"/>
      <c r="C84" s="162"/>
      <c r="D84" s="162"/>
      <c r="E84" s="162"/>
      <c r="F84" s="162"/>
      <c r="G84" s="162"/>
      <c r="H84" s="162"/>
      <c r="I84" s="162"/>
      <c r="J84" s="162"/>
      <c r="K84" s="162"/>
      <c r="L84" s="162"/>
    </row>
    <row r="85" spans="1:12">
      <c r="A85" s="162"/>
      <c r="B85" s="162"/>
      <c r="C85" s="162"/>
      <c r="D85" s="162"/>
      <c r="E85" s="162"/>
      <c r="F85" s="162"/>
      <c r="G85" s="162"/>
      <c r="H85" s="162"/>
      <c r="I85" s="162"/>
      <c r="J85" s="162"/>
      <c r="K85" s="162"/>
      <c r="L85" s="162"/>
    </row>
    <row r="86" spans="1:12">
      <c r="A86" s="162"/>
      <c r="B86" s="162"/>
      <c r="C86" s="162"/>
      <c r="D86" s="162"/>
      <c r="E86" s="162"/>
      <c r="F86" s="162"/>
      <c r="G86" s="162"/>
      <c r="H86" s="162"/>
      <c r="I86" s="162"/>
      <c r="J86" s="162"/>
      <c r="K86" s="162"/>
      <c r="L86" s="162"/>
    </row>
    <row r="87" spans="1:12">
      <c r="A87" s="162"/>
      <c r="B87" s="162"/>
      <c r="C87" s="162"/>
      <c r="D87" s="162"/>
      <c r="E87" s="162"/>
      <c r="F87" s="162"/>
      <c r="G87" s="162"/>
      <c r="H87" s="162"/>
      <c r="I87" s="162"/>
      <c r="J87" s="162"/>
      <c r="K87" s="162"/>
      <c r="L87" s="162"/>
    </row>
    <row r="88" spans="1:12">
      <c r="A88" s="162"/>
      <c r="B88" s="162"/>
      <c r="C88" s="162"/>
      <c r="D88" s="162"/>
      <c r="E88" s="162"/>
      <c r="F88" s="162"/>
      <c r="G88" s="162"/>
      <c r="H88" s="162"/>
      <c r="I88" s="162"/>
      <c r="J88" s="162"/>
      <c r="K88" s="162"/>
      <c r="L88" s="162"/>
    </row>
    <row r="89" spans="1:12">
      <c r="A89" s="162"/>
      <c r="B89" s="162"/>
      <c r="C89" s="162"/>
      <c r="D89" s="162"/>
      <c r="E89" s="162"/>
      <c r="F89" s="162"/>
      <c r="G89" s="162"/>
      <c r="H89" s="162"/>
      <c r="I89" s="162"/>
      <c r="J89" s="162"/>
      <c r="K89" s="162"/>
      <c r="L89" s="162"/>
    </row>
    <row r="90" spans="1:12">
      <c r="A90" s="162"/>
      <c r="B90" s="162"/>
      <c r="C90" s="162"/>
      <c r="D90" s="162"/>
      <c r="E90" s="162"/>
      <c r="F90" s="162"/>
      <c r="G90" s="162"/>
      <c r="H90" s="162"/>
      <c r="I90" s="162"/>
      <c r="J90" s="162"/>
      <c r="K90" s="162"/>
      <c r="L90" s="162"/>
    </row>
  </sheetData>
  <sheetProtection algorithmName="SHA-512" hashValue="ardFq6YGbMGucbUhj8SO5uizwJ4qHxAPt0W9Z8iR96AI0PYK74CbSYvRVSkYGadpAPYTCWWtqZ8RfC0ZIpzc3w==" saltValue="jyCxuAhNFaxaY0/CG3kIDg==" spinCount="100000" sheet="1" selectLockedCells="1"/>
  <mergeCells count="54">
    <mergeCell ref="E74:F74"/>
    <mergeCell ref="E68:F68"/>
    <mergeCell ref="E69:F69"/>
    <mergeCell ref="E70:F70"/>
    <mergeCell ref="E71:F71"/>
    <mergeCell ref="E72:F72"/>
    <mergeCell ref="E73:F73"/>
    <mergeCell ref="E67:F67"/>
    <mergeCell ref="J55:J57"/>
    <mergeCell ref="D56:D57"/>
    <mergeCell ref="E56:F56"/>
    <mergeCell ref="E57:F57"/>
    <mergeCell ref="E58:F58"/>
    <mergeCell ref="E59:F59"/>
    <mergeCell ref="E60:F60"/>
    <mergeCell ref="E61:F61"/>
    <mergeCell ref="E62:F62"/>
    <mergeCell ref="E63:F63"/>
    <mergeCell ref="E64:F64"/>
    <mergeCell ref="E50:F50"/>
    <mergeCell ref="E51:F51"/>
    <mergeCell ref="E52:F52"/>
    <mergeCell ref="B54:C54"/>
    <mergeCell ref="B55:B57"/>
    <mergeCell ref="C55:C56"/>
    <mergeCell ref="D55:I55"/>
    <mergeCell ref="G43:G44"/>
    <mergeCell ref="E45:F45"/>
    <mergeCell ref="E46:F46"/>
    <mergeCell ref="E47:F47"/>
    <mergeCell ref="E48:F48"/>
    <mergeCell ref="E49:F49"/>
    <mergeCell ref="C22:D22"/>
    <mergeCell ref="C23:D23"/>
    <mergeCell ref="E25:F25"/>
    <mergeCell ref="C27:D27"/>
    <mergeCell ref="E41:F41"/>
    <mergeCell ref="B42:B44"/>
    <mergeCell ref="E42:F42"/>
    <mergeCell ref="C43:C44"/>
    <mergeCell ref="D43:D44"/>
    <mergeCell ref="E43:F44"/>
    <mergeCell ref="C21:D21"/>
    <mergeCell ref="B1:I1"/>
    <mergeCell ref="B11:C11"/>
    <mergeCell ref="C13:D13"/>
    <mergeCell ref="C14:D14"/>
    <mergeCell ref="E14:I14"/>
    <mergeCell ref="C15:D15"/>
    <mergeCell ref="C16:D16"/>
    <mergeCell ref="C17:D17"/>
    <mergeCell ref="C18:D18"/>
    <mergeCell ref="C19:D19"/>
    <mergeCell ref="C20:D20"/>
  </mergeCells>
  <phoneticPr fontId="2"/>
  <conditionalFormatting sqref="C23">
    <cfRule type="expression" dxfId="14" priority="6">
      <formula>$C$22="転出なし"</formula>
    </cfRule>
  </conditionalFormatting>
  <conditionalFormatting sqref="C15:D23 C76">
    <cfRule type="expression" dxfId="13" priority="5">
      <formula>NOT($E$14="")</formula>
    </cfRule>
  </conditionalFormatting>
  <conditionalFormatting sqref="C19:D19">
    <cfRule type="expression" dxfId="12" priority="4">
      <formula>$C$19="生年月日を確認してください"</formula>
    </cfRule>
  </conditionalFormatting>
  <conditionalFormatting sqref="E29:H34">
    <cfRule type="expression" dxfId="11" priority="3">
      <formula>OR($E29="利用日数が認定期間内の日数を超えていますので確認してください。",$E29="保育料支払額または利用日数に入力漏れがあります。")</formula>
    </cfRule>
  </conditionalFormatting>
  <conditionalFormatting sqref="C27:D27">
    <cfRule type="expression" dxfId="10" priority="2">
      <formula>NOT($E$27="")</formula>
    </cfRule>
  </conditionalFormatting>
  <conditionalFormatting sqref="C46:G51 C43:G44 E57:I63">
    <cfRule type="expression" dxfId="9" priority="1">
      <formula>$C$14="認可外保育施設等の併用なし"</formula>
    </cfRule>
  </conditionalFormatting>
  <conditionalFormatting sqref="C43">
    <cfRule type="expression" dxfId="8" priority="12">
      <formula>NOT($C$41="")</formula>
    </cfRule>
  </conditionalFormatting>
  <conditionalFormatting sqref="D43">
    <cfRule type="expression" dxfId="7" priority="13">
      <formula>NOT($D$41="")</formula>
    </cfRule>
  </conditionalFormatting>
  <conditionalFormatting sqref="E43">
    <cfRule type="expression" dxfId="6" priority="14">
      <formula>NOT($E$41="")</formula>
    </cfRule>
  </conditionalFormatting>
  <conditionalFormatting sqref="G43">
    <cfRule type="expression" dxfId="5" priority="15">
      <formula>NOT($G$41="")</formula>
    </cfRule>
  </conditionalFormatting>
  <dataValidations count="6">
    <dataValidation type="date" allowBlank="1" showInputMessage="1" showErrorMessage="1" errorTitle="エラー" error="2025/4/2～2026/3/31までに転出または転出予定の場合、その転出（予定）日を入力してください。_x000a_それ以外は未入力でお願いします。" sqref="C23:D23" xr:uid="{00000000-0002-0000-0000-000000000000}">
      <formula1>45749</formula1>
      <formula2>46113</formula2>
    </dataValidation>
    <dataValidation type="list" allowBlank="1" showInputMessage="1" showErrorMessage="1" sqref="C14:D14" xr:uid="{00000000-0002-0000-0000-000001000000}">
      <formula1>"認可外保育施設等の併用あり,認可外保育施設等の併用なし"</formula1>
    </dataValidation>
    <dataValidation type="date" allowBlank="1" showInputMessage="1" showErrorMessage="1" errorTitle="エラー" error="2025/4/2～2026/3/31までに認定を終了した場合はその日を入力してください。_x000a_それ以外は未入力でお願いします。" sqref="C21:D21" xr:uid="{00000000-0002-0000-0000-000002000000}">
      <formula1>45748</formula1>
      <formula2>46112</formula2>
    </dataValidation>
    <dataValidation type="date" operator="greaterThanOrEqual" allowBlank="1" showInputMessage="1" showErrorMessage="1" errorTitle="エラー" error="2025/4/2以降に松戸市で認定を受けた場合は、その認定開始日を入力してください。_x000a_それ以外は「2025/4/1」を入力してください。" sqref="C20:D20" xr:uid="{00000000-0002-0000-0000-000003000000}">
      <formula1>45748</formula1>
    </dataValidation>
    <dataValidation imeMode="fullKatakana" allowBlank="1" showInputMessage="1" showErrorMessage="1" sqref="C17:D17" xr:uid="{00000000-0002-0000-0000-000004000000}"/>
    <dataValidation type="list" allowBlank="1" showInputMessage="1" showErrorMessage="1" sqref="C22:D22" xr:uid="{00000000-0002-0000-0000-000005000000}">
      <formula1>"転出なし,転出あり"</formula1>
    </dataValidation>
  </dataValidations>
  <printOptions horizontalCentered="1"/>
  <pageMargins left="0.19685039370078741" right="0.19685039370078741" top="0.39370078740157483" bottom="0.39370078740157483" header="0.31496062992125984" footer="0.31496062992125984"/>
  <colBreaks count="1" manualBreakCount="1">
    <brk id="15" max="1048575" man="1"/>
  </colBreaks>
  <extLst>
    <ext xmlns:x14="http://schemas.microsoft.com/office/spreadsheetml/2009/9/main" uri="{78C0D931-6437-407d-A8EE-F0AAD7539E65}">
      <x14:conditionalFormattings>
        <x14:conditionalFormatting xmlns:xm="http://schemas.microsoft.com/office/excel/2006/main">
          <x14:cfRule type="expression" priority="7" id="{690AF8C3-2E1D-411E-8028-60F9D8098D4A}">
            <xm:f>預かり保育と認可外保育施設等の併用パラ!$F$7="エラー"</xm:f>
            <x14:dxf>
              <fill>
                <patternFill patternType="darkUp"/>
              </fill>
            </x14:dxf>
          </x14:cfRule>
          <xm:sqref>C76 C58:J64 C68:J74</xm:sqref>
        </x14:conditionalFormatting>
        <x14:conditionalFormatting xmlns:xm="http://schemas.microsoft.com/office/excel/2006/main">
          <x14:cfRule type="expression" priority="8" id="{51547DF7-B1E1-4C18-955C-8F0677582276}">
            <xm:f>$B29&gt;預かり保育と認可外保育施設等の併用パラ!$F$5</xm:f>
            <x14:dxf>
              <fill>
                <patternFill>
                  <bgColor theme="1" tint="0.499984740745262"/>
                </patternFill>
              </fill>
            </x14:dxf>
          </x14:cfRule>
          <x14:cfRule type="expression" priority="9" id="{DDFB731A-9DC1-45F0-BD02-743950F6AB6C}">
            <xm:f>$B29&lt;預かり保育と認可外保育施設等の併用パラ!$F$4</xm:f>
            <x14:dxf>
              <fill>
                <patternFill>
                  <bgColor theme="1" tint="0.499984740745262"/>
                </patternFill>
              </fill>
            </x14:dxf>
          </x14:cfRule>
          <xm:sqref>C29:D34 C58:J63 C68:J73 C46:C51</xm:sqref>
        </x14:conditionalFormatting>
        <x14:conditionalFormatting xmlns:xm="http://schemas.microsoft.com/office/excel/2006/main">
          <x14:cfRule type="expression" priority="10" id="{119D4691-137D-4BD6-AF73-90F1474A5431}">
            <xm:f>$B46&gt;預かり保育と認可外保育施設等の併用パラ!$F$5</xm:f>
            <x14:dxf>
              <fill>
                <patternFill>
                  <bgColor theme="1" tint="0.499984740745262"/>
                </patternFill>
              </fill>
            </x14:dxf>
          </x14:cfRule>
          <x14:cfRule type="expression" priority="11" id="{3D48310C-EBCA-4FE7-87FA-EAB7609402E9}">
            <xm:f>$B46&lt;預かり保育と認可外保育施設等の併用パラ!$F$4</xm:f>
            <x14:dxf>
              <fill>
                <patternFill>
                  <bgColor theme="1" tint="0.499984740745262"/>
                </patternFill>
              </fill>
            </x14:dxf>
          </x14:cfRule>
          <xm:sqref>D46:G51</xm:sqref>
        </x14:conditionalFormatting>
      </x14:conditionalFormattings>
    </ex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Title="エラー" error="入力した利用日数が認定期間内における日数を超えています。_x000a_認定期間内において利用した日数を入力してください。" xr:uid="{00000000-0002-0000-0000-000006000000}">
          <x14:formula1>
            <xm:f>預かり保育と認可外保育施設等の併用パラ!J13</xm:f>
          </x14:formula1>
          <xm:sqref>D29:D34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2"/>
  <sheetViews>
    <sheetView zoomScale="70" zoomScaleNormal="70" workbookViewId="0">
      <selection activeCell="B50" sqref="B50:B52"/>
    </sheetView>
  </sheetViews>
  <sheetFormatPr defaultColWidth="9" defaultRowHeight="18" outlineLevelCol="1"/>
  <cols>
    <col min="1" max="1" width="13.25" style="20" customWidth="1" outlineLevel="1"/>
    <col min="2" max="2" width="17.08203125" style="20" customWidth="1" outlineLevel="1"/>
    <col min="3" max="4" width="14" style="20" customWidth="1" outlineLevel="1"/>
    <col min="5" max="5" width="12.25" style="20" customWidth="1" outlineLevel="1"/>
    <col min="6" max="6" width="17" style="20" customWidth="1" outlineLevel="1"/>
    <col min="7" max="8" width="14" style="20" customWidth="1" outlineLevel="1"/>
    <col min="9" max="17" width="9" style="20" customWidth="1" outlineLevel="1"/>
    <col min="18" max="18" width="11.5" style="20" customWidth="1" outlineLevel="1"/>
    <col min="19" max="20" width="9" style="20" customWidth="1" outlineLevel="1"/>
    <col min="21" max="22" width="9" style="20" customWidth="1"/>
    <col min="23" max="23" width="9" style="20"/>
    <col min="24" max="16384" width="9" style="151"/>
  </cols>
  <sheetData>
    <row r="1" spans="2:19" s="20" customFormat="1" ht="17.5">
      <c r="E1" s="101" t="s">
        <v>64</v>
      </c>
      <c r="F1" s="101"/>
    </row>
    <row r="2" spans="2:19" s="20" customFormat="1" ht="17.5">
      <c r="E2" s="20" t="s">
        <v>65</v>
      </c>
      <c r="F2" s="102">
        <v>45931</v>
      </c>
    </row>
    <row r="3" spans="2:19" s="20" customFormat="1" ht="17.5">
      <c r="E3" s="20" t="s">
        <v>66</v>
      </c>
      <c r="F3" s="103">
        <f>IF(ISERROR(DATEDIF(預かり保育と認可外保育施設等の併用!C18,"2025/10/1","y")),IF(ISNUMBER(預かり保育と認可外保育施設等の併用!C18),"0歳児",""),DATEDIF(預かり保育と認可外保育施設等の併用!C18,"2025/4/1","y"))</f>
        <v>125</v>
      </c>
    </row>
    <row r="4" spans="2:19" s="20" customFormat="1" ht="17.5">
      <c r="E4" s="20" t="s">
        <v>67</v>
      </c>
      <c r="F4" s="104">
        <f>IF(預かり保育と認可外保育施設等の併用!C20="","",IF(OR(MONTH(預かり保育と認可外保育施設等の併用!C20)=1,MONTH(預かり保育と認可外保育施設等の併用!C20)=2,MONTH(預かり保育と認可外保育施設等の併用!C20)=3),MONTH(預かり保育と認可外保育施設等の併用!C20)+12,MONTH(預かり保育と認可外保育施設等の併用!C20)))</f>
        <v>10</v>
      </c>
    </row>
    <row r="5" spans="2:19" s="20" customFormat="1" ht="17.5">
      <c r="E5" s="20" t="s">
        <v>68</v>
      </c>
      <c r="F5" s="104">
        <f>IF(OR(MONTH(F6)=1,MONTH(F6)=2,MONTH(F6)=3),MONTH(F6)+12,MONTH(F6))</f>
        <v>15</v>
      </c>
    </row>
    <row r="6" spans="2:19" s="20" customFormat="1" ht="17.5">
      <c r="E6" s="20" t="s">
        <v>69</v>
      </c>
      <c r="F6" s="105">
        <f>IF(AND(預かり保育と認可外保育施設等の併用!C21="",預かり保育と認可外保育施設等の併用!C23=""),DATEVALUE("2026/3/31"),IF(AND(預かり保育と認可外保育施設等の併用!C21="",NOT(預かり保育と認可外保育施設等の併用!C23="")),預かり保育と認可外保育施設等の併用!C23-1,IF(AND(NOT(預かり保育と認可外保育施設等の併用!C21=""),預かり保育と認可外保育施設等の併用!C23=""),預かり保育と認可外保育施設等の併用!C21,IF(預かり保育と認可外保育施設等の併用!C21&lt;預かり保育と認可外保育施設等の併用!C23-1,預かり保育と認可外保育施設等の併用!C21,IF(預かり保育と認可外保育施設等の併用!C21&gt;預かり保育と認可外保育施設等の併用!C23-1,預かり保育と認可外保育施設等の併用!C23-1,IF(預かり保育と認可外保育施設等の併用!C21=預かり保育と認可外保育施設等の併用!C23-1,預かり保育と認可外保育施設等の併用!C23-1))))))</f>
        <v>46112</v>
      </c>
    </row>
    <row r="7" spans="2:19" s="20" customFormat="1" ht="17.5">
      <c r="E7" s="20" t="s">
        <v>70</v>
      </c>
      <c r="F7" s="20" t="str">
        <f>IF(OR(NOT(預かり保育と認可外保育施設等の併用!$B$24=""),OR(預かり保育と認可外保育施設等の併用!$E$29="利用日数が認定期間内の日数を超えていますので確認してください。",預かり保育と認可外保育施設等の併用!$E$29="保育料支払額または利用日数に入力漏れがあります。"),OR(預かり保育と認可外保育施設等の併用!$E$30="利用日数が認定期間内の日数を超えていますので確認してください。",預かり保育と認可外保育施設等の併用!$E$30="保育料支払額または利用日数に入力漏れがあります。"),OR(預かり保育と認可外保育施設等の併用!$E$31="利用日数が認定期間内の日数を超えていますので確認してください。",預かり保育と認可外保育施設等の併用!$E$31="保育料支払額または利用日数に入力漏れがあります。"),OR(預かり保育と認可外保育施設等の併用!$E$32="利用日数が認定期間内の日数を超えていますので確認してください。",預かり保育と認可外保育施設等の併用!$E$32="保育料支払額または利用日数に入力漏れがあります。"),OR(預かり保育と認可外保育施設等の併用!$E$33="利用日数が認定期間内の日数を超えていますので確認してください。",預かり保育と認可外保育施設等の併用!$E$33="保育料支払額または利用日数に入力漏れがあります。"),OR(預かり保育と認可外保育施設等の併用!$E$34="利用日数が認定期間内の日数を超えていますので確認してください。",預かり保育と認可外保育施設等の併用!$E$34="保育料支払額または利用日数に入力漏れがあります。"),NOT(預かり保育と認可外保育施設等の併用!$C$41=""),NOT(預かり保育と認可外保育施設等の併用!$D$41=""),NOT(預かり保育と認可外保育施設等の併用!$E$41=""),NOT(預かり保育と認可外保育施設等の併用!$G$41="")),"エラー","")</f>
        <v>エラー</v>
      </c>
    </row>
    <row r="8" spans="2:19" s="20" customFormat="1" ht="17.5">
      <c r="F8" s="106"/>
    </row>
    <row r="9" spans="2:19" s="20" customFormat="1" thickBot="1"/>
    <row r="10" spans="2:19" s="20" customFormat="1" thickBot="1">
      <c r="R10" s="107" t="s">
        <v>71</v>
      </c>
    </row>
    <row r="11" spans="2:19" s="20" customFormat="1" thickBot="1">
      <c r="B11" s="108" t="s">
        <v>72</v>
      </c>
      <c r="C11" s="279">
        <f>預かり保育と認可外保育施設等の併用!C27</f>
        <v>0</v>
      </c>
      <c r="D11" s="280"/>
      <c r="E11" s="280"/>
      <c r="F11" s="281"/>
      <c r="G11" s="109" t="s">
        <v>73</v>
      </c>
      <c r="H11" s="101"/>
      <c r="I11" s="101"/>
      <c r="J11" s="101"/>
      <c r="R11" s="110">
        <f>F6</f>
        <v>46112</v>
      </c>
    </row>
    <row r="12" spans="2:19" s="20" customFormat="1" thickBot="1">
      <c r="B12" s="111" t="s">
        <v>31</v>
      </c>
      <c r="C12" s="112" t="s">
        <v>74</v>
      </c>
      <c r="D12" s="113" t="s">
        <v>75</v>
      </c>
      <c r="E12" s="114" t="s">
        <v>76</v>
      </c>
      <c r="F12" s="115" t="s">
        <v>77</v>
      </c>
      <c r="G12" s="116" t="s">
        <v>78</v>
      </c>
      <c r="H12" s="117" t="s">
        <v>79</v>
      </c>
      <c r="I12" s="118" t="s">
        <v>80</v>
      </c>
      <c r="J12" s="119" t="s">
        <v>81</v>
      </c>
      <c r="K12" s="120" t="s">
        <v>82</v>
      </c>
      <c r="L12" s="119" t="s">
        <v>83</v>
      </c>
      <c r="M12" s="117" t="s">
        <v>84</v>
      </c>
      <c r="N12" s="117" t="s">
        <v>85</v>
      </c>
      <c r="O12" s="117" t="s">
        <v>86</v>
      </c>
      <c r="P12" s="118" t="s">
        <v>87</v>
      </c>
      <c r="Q12" s="118" t="s">
        <v>88</v>
      </c>
      <c r="R12" s="118" t="s">
        <v>89</v>
      </c>
      <c r="S12" s="121" t="s">
        <v>90</v>
      </c>
    </row>
    <row r="13" spans="2:19" s="20" customFormat="1" thickTop="1">
      <c r="B13" s="158">
        <v>10</v>
      </c>
      <c r="C13" s="80">
        <f>450*預かり保育と認可外保育施設等の併用!D29</f>
        <v>0</v>
      </c>
      <c r="D13" s="52" t="b">
        <f t="shared" ref="D13:D18" si="0">K13</f>
        <v>0</v>
      </c>
      <c r="E13" s="53" t="b">
        <f>IF(D13&lt;=預かり保育と認可外保育施設等の併用!C29,D13,預かり保育と認可外保育施設等の併用!C29)</f>
        <v>0</v>
      </c>
      <c r="F13" s="122" t="b">
        <f>IF(D13&lt;=預かり保育と認可外保育施設等の併用!C29,D13,預かり保育と認可外保育施設等の併用!C29)</f>
        <v>0</v>
      </c>
      <c r="G13" s="123">
        <v>30</v>
      </c>
      <c r="H13" s="124">
        <f t="shared" ref="H13:H18" si="1">O13</f>
        <v>0</v>
      </c>
      <c r="I13" s="124">
        <f t="shared" ref="I13:I18" si="2">R13</f>
        <v>0</v>
      </c>
      <c r="J13" s="124">
        <f t="shared" ref="J13:J18" si="3">G13-H13-I13</f>
        <v>30</v>
      </c>
      <c r="K13" s="124" t="b">
        <f>IF(AND(預かり保育と認可外保育施設等の併用!$C$19="２号",S13&gt;11300),11300,IF(AND(預かり保育と認可外保育施設等の併用!$C$19="２号",S13&lt;=11300),S13,IF(AND(預かり保育と認可外保育施設等の併用!$C$19="３号",S13&gt;16300),16300,IF(AND(預かり保育と認可外保育施設等の併用!$C$19="３号",S13&lt;=16300),S13))))</f>
        <v>0</v>
      </c>
      <c r="L13" s="125">
        <v>45931</v>
      </c>
      <c r="M13" s="126">
        <f t="shared" ref="M13:M18" si="4">MONTH(L13)</f>
        <v>10</v>
      </c>
      <c r="N13" s="126">
        <f>MONTH(預かり保育と認可外保育施設等の併用!$C$20)</f>
        <v>10</v>
      </c>
      <c r="O13" s="126">
        <f>IF(M13=N13,DATEDIF(L13,預かり保育と認可外保育施設等の併用!$C$20,"d"),0)</f>
        <v>0</v>
      </c>
      <c r="P13" s="125">
        <v>45961</v>
      </c>
      <c r="Q13" s="126">
        <f t="shared" ref="Q13:Q18" si="5">MONTH($R$11)</f>
        <v>3</v>
      </c>
      <c r="R13" s="124">
        <f t="shared" ref="R13:R18" si="6">IF(M13=Q13,DATEDIF($R$11,P13,"d"),0)</f>
        <v>0</v>
      </c>
      <c r="S13" s="127">
        <f>450*預かり保育と認可外保育施設等の併用!D29</f>
        <v>0</v>
      </c>
    </row>
    <row r="14" spans="2:19" s="20" customFormat="1" ht="17.5">
      <c r="B14" s="159">
        <v>11</v>
      </c>
      <c r="C14" s="84">
        <f>450*預かり保育と認可外保育施設等の併用!D30</f>
        <v>0</v>
      </c>
      <c r="D14" s="52" t="b">
        <f t="shared" si="0"/>
        <v>0</v>
      </c>
      <c r="E14" s="58" t="b">
        <f>IF(D14&lt;=預かり保育と認可外保育施設等の併用!C30,D14,預かり保育と認可外保育施設等の併用!C30)</f>
        <v>0</v>
      </c>
      <c r="F14" s="87" t="b">
        <f>IF(D14&lt;=預かり保育と認可外保育施設等の併用!C30,D14,預かり保育と認可外保育施設等の併用!C30)</f>
        <v>0</v>
      </c>
      <c r="G14" s="123">
        <v>31</v>
      </c>
      <c r="H14" s="124">
        <f t="shared" si="1"/>
        <v>0</v>
      </c>
      <c r="I14" s="124">
        <f t="shared" si="2"/>
        <v>0</v>
      </c>
      <c r="J14" s="124">
        <f t="shared" si="3"/>
        <v>31</v>
      </c>
      <c r="K14" s="124" t="b">
        <f>IF(AND(預かり保育と認可外保育施設等の併用!$C$19="２号",S14&gt;11300),11300,IF(AND(預かり保育と認可外保育施設等の併用!$C$19="２号",S14&lt;=11300),S14,IF(AND(預かり保育と認可外保育施設等の併用!$C$19="３号",S14&gt;16300),16300,IF(AND(預かり保育と認可外保育施設等の併用!$C$19="３号",S14&lt;=16300),S14))))</f>
        <v>0</v>
      </c>
      <c r="L14" s="125">
        <v>45962</v>
      </c>
      <c r="M14" s="126">
        <f t="shared" si="4"/>
        <v>11</v>
      </c>
      <c r="N14" s="126">
        <f>MONTH(預かり保育と認可外保育施設等の併用!$C$20)</f>
        <v>10</v>
      </c>
      <c r="O14" s="124">
        <f>IF(M14=N14,DATEDIF(L14,預かり保育と認可外保育施設等の併用!$C$20,"d"),0)</f>
        <v>0</v>
      </c>
      <c r="P14" s="125">
        <v>45991</v>
      </c>
      <c r="Q14" s="126">
        <f t="shared" si="5"/>
        <v>3</v>
      </c>
      <c r="R14" s="124">
        <f t="shared" si="6"/>
        <v>0</v>
      </c>
      <c r="S14" s="127">
        <f>450*預かり保育と認可外保育施設等の併用!D30</f>
        <v>0</v>
      </c>
    </row>
    <row r="15" spans="2:19" s="20" customFormat="1" ht="17.5">
      <c r="B15" s="159">
        <v>12</v>
      </c>
      <c r="C15" s="84">
        <f>450*預かり保育と認可外保育施設等の併用!D31</f>
        <v>0</v>
      </c>
      <c r="D15" s="57" t="b">
        <f t="shared" si="0"/>
        <v>0</v>
      </c>
      <c r="E15" s="58" t="b">
        <f>IF(D15&lt;=預かり保育と認可外保育施設等の併用!C31,D15,預かり保育と認可外保育施設等の併用!C31)</f>
        <v>0</v>
      </c>
      <c r="F15" s="87" t="b">
        <f>IF(D15&lt;=預かり保育と認可外保育施設等の併用!C31,D15,預かり保育と認可外保育施設等の併用!C31)</f>
        <v>0</v>
      </c>
      <c r="G15" s="123">
        <v>30</v>
      </c>
      <c r="H15" s="124">
        <f t="shared" si="1"/>
        <v>0</v>
      </c>
      <c r="I15" s="124">
        <f t="shared" si="2"/>
        <v>0</v>
      </c>
      <c r="J15" s="124">
        <f t="shared" si="3"/>
        <v>30</v>
      </c>
      <c r="K15" s="124" t="b">
        <f>IF(AND(預かり保育と認可外保育施設等の併用!$C$19="２号",S15&gt;11300),11300,IF(AND(預かり保育と認可外保育施設等の併用!$C$19="２号",S15&lt;=11300),S15,IF(AND(預かり保育と認可外保育施設等の併用!$C$19="３号",S15&gt;16300),16300,IF(AND(預かり保育と認可外保育施設等の併用!$C$19="３号",S15&lt;=16300),S15))))</f>
        <v>0</v>
      </c>
      <c r="L15" s="125">
        <v>45992</v>
      </c>
      <c r="M15" s="126">
        <f t="shared" si="4"/>
        <v>12</v>
      </c>
      <c r="N15" s="126">
        <f>MONTH(預かり保育と認可外保育施設等の併用!$C$20)</f>
        <v>10</v>
      </c>
      <c r="O15" s="124">
        <f>IF(M15=N15,DATEDIF(L15,預かり保育と認可外保育施設等の併用!$C$20,"d"),0)</f>
        <v>0</v>
      </c>
      <c r="P15" s="125">
        <v>46022</v>
      </c>
      <c r="Q15" s="126">
        <f t="shared" si="5"/>
        <v>3</v>
      </c>
      <c r="R15" s="124">
        <f t="shared" si="6"/>
        <v>0</v>
      </c>
      <c r="S15" s="127">
        <f>450*預かり保育と認可外保育施設等の併用!D31</f>
        <v>0</v>
      </c>
    </row>
    <row r="16" spans="2:19" s="20" customFormat="1" ht="17.5">
      <c r="B16" s="188">
        <v>1</v>
      </c>
      <c r="C16" s="84">
        <f>450*預かり保育と認可外保育施設等の併用!D32</f>
        <v>0</v>
      </c>
      <c r="D16" s="57" t="b">
        <f t="shared" si="0"/>
        <v>0</v>
      </c>
      <c r="E16" s="58" t="b">
        <f>IF(D16&lt;=預かり保育と認可外保育施設等の併用!C32,D16,預かり保育と認可外保育施設等の併用!C32)</f>
        <v>0</v>
      </c>
      <c r="F16" s="87" t="b">
        <f>IF(D16&lt;=預かり保育と認可外保育施設等の併用!C32,D16,預かり保育と認可外保育施設等の併用!C32)</f>
        <v>0</v>
      </c>
      <c r="G16" s="123">
        <v>31</v>
      </c>
      <c r="H16" s="124">
        <f t="shared" si="1"/>
        <v>0</v>
      </c>
      <c r="I16" s="124">
        <f t="shared" si="2"/>
        <v>0</v>
      </c>
      <c r="J16" s="124">
        <f t="shared" si="3"/>
        <v>31</v>
      </c>
      <c r="K16" s="124" t="b">
        <f>IF(AND(預かり保育と認可外保育施設等の併用!$C$19="２号",S16&gt;11300),11300,IF(AND(預かり保育と認可外保育施設等の併用!$C$19="２号",S16&lt;=11300),S16,IF(AND(預かり保育と認可外保育施設等の併用!$C$19="３号",S16&gt;16300),16300,IF(AND(預かり保育と認可外保育施設等の併用!$C$19="３号",S16&lt;=16300),S16))))</f>
        <v>0</v>
      </c>
      <c r="L16" s="125">
        <v>46023</v>
      </c>
      <c r="M16" s="126">
        <f t="shared" si="4"/>
        <v>1</v>
      </c>
      <c r="N16" s="126">
        <f>MONTH(預かり保育と認可外保育施設等の併用!$C$20)</f>
        <v>10</v>
      </c>
      <c r="O16" s="124">
        <f>IF(M16=N16,DATEDIF(L16,預かり保育と認可外保育施設等の併用!$C$20,"d"),0)</f>
        <v>0</v>
      </c>
      <c r="P16" s="125">
        <v>46053</v>
      </c>
      <c r="Q16" s="126">
        <f t="shared" si="5"/>
        <v>3</v>
      </c>
      <c r="R16" s="124">
        <f t="shared" si="6"/>
        <v>0</v>
      </c>
      <c r="S16" s="127">
        <f>450*預かり保育と認可外保育施設等の併用!D32</f>
        <v>0</v>
      </c>
    </row>
    <row r="17" spans="1:19" s="20" customFormat="1" ht="17.5">
      <c r="B17" s="188">
        <v>2</v>
      </c>
      <c r="C17" s="84">
        <f>450*預かり保育と認可外保育施設等の併用!D33</f>
        <v>0</v>
      </c>
      <c r="D17" s="57" t="b">
        <f t="shared" si="0"/>
        <v>0</v>
      </c>
      <c r="E17" s="58" t="b">
        <f>IF(D17&lt;=預かり保育と認可外保育施設等の併用!C33,D17,預かり保育と認可外保育施設等の併用!C33)</f>
        <v>0</v>
      </c>
      <c r="F17" s="87" t="b">
        <f>IF(D17&lt;=預かり保育と認可外保育施設等の併用!C33,D17,預かり保育と認可外保育施設等の併用!C33)</f>
        <v>0</v>
      </c>
      <c r="G17" s="123">
        <v>31</v>
      </c>
      <c r="H17" s="124">
        <f t="shared" si="1"/>
        <v>0</v>
      </c>
      <c r="I17" s="124">
        <f t="shared" si="2"/>
        <v>0</v>
      </c>
      <c r="J17" s="124">
        <f t="shared" si="3"/>
        <v>31</v>
      </c>
      <c r="K17" s="124" t="b">
        <f>IF(AND(預かり保育と認可外保育施設等の併用!$C$19="２号",S17&gt;11300),11300,IF(AND(預かり保育と認可外保育施設等の併用!$C$19="２号",S17&lt;=11300),S17,IF(AND(預かり保育と認可外保育施設等の併用!$C$19="３号",S17&gt;16300),16300,IF(AND(預かり保育と認可外保育施設等の併用!$C$19="３号",S17&lt;=16300),S17))))</f>
        <v>0</v>
      </c>
      <c r="L17" s="125">
        <v>46054</v>
      </c>
      <c r="M17" s="126">
        <f t="shared" si="4"/>
        <v>2</v>
      </c>
      <c r="N17" s="126">
        <f>MONTH(預かり保育と認可外保育施設等の併用!$C$20)</f>
        <v>10</v>
      </c>
      <c r="O17" s="124">
        <f>IF(M17=N17,DATEDIF(L17,預かり保育と認可外保育施設等の併用!$C$20,"d"),0)</f>
        <v>0</v>
      </c>
      <c r="P17" s="125">
        <v>46081</v>
      </c>
      <c r="Q17" s="126">
        <f t="shared" si="5"/>
        <v>3</v>
      </c>
      <c r="R17" s="124">
        <f t="shared" si="6"/>
        <v>0</v>
      </c>
      <c r="S17" s="127">
        <f>450*預かり保育と認可外保育施設等の併用!D33</f>
        <v>0</v>
      </c>
    </row>
    <row r="18" spans="1:19" s="20" customFormat="1" thickBot="1">
      <c r="B18" s="189">
        <v>3</v>
      </c>
      <c r="C18" s="128">
        <f>450*預かり保育と認可外保育施設等の併用!D34</f>
        <v>0</v>
      </c>
      <c r="D18" s="129" t="b">
        <f t="shared" si="0"/>
        <v>0</v>
      </c>
      <c r="E18" s="130" t="b">
        <f>IF(D18&lt;=預かり保育と認可外保育施設等の併用!C34,D18,預かり保育と認可外保育施設等の併用!C34)</f>
        <v>0</v>
      </c>
      <c r="F18" s="131" t="b">
        <f>IF(D18&lt;=預かり保育と認可外保育施設等の併用!C34,D18,預かり保育と認可外保育施設等の併用!C34)</f>
        <v>0</v>
      </c>
      <c r="G18" s="132">
        <v>30</v>
      </c>
      <c r="H18" s="133">
        <f t="shared" si="1"/>
        <v>0</v>
      </c>
      <c r="I18" s="133">
        <f t="shared" si="2"/>
        <v>0</v>
      </c>
      <c r="J18" s="133">
        <f t="shared" si="3"/>
        <v>30</v>
      </c>
      <c r="K18" s="133" t="b">
        <f>IF(AND(預かり保育と認可外保育施設等の併用!$C$19="２号",S18&gt;11300),11300,IF(AND(預かり保育と認可外保育施設等の併用!$C$19="２号",S18&lt;=11300),S18,IF(AND(預かり保育と認可外保育施設等の併用!$C$19="３号",S18&gt;16300),16300,IF(AND(預かり保育と認可外保育施設等の併用!$C$19="３号",S18&lt;=16300),S18))))</f>
        <v>0</v>
      </c>
      <c r="L18" s="134">
        <v>46082</v>
      </c>
      <c r="M18" s="135">
        <f t="shared" si="4"/>
        <v>3</v>
      </c>
      <c r="N18" s="135">
        <f>MONTH(預かり保育と認可外保育施設等の併用!$C$20)</f>
        <v>10</v>
      </c>
      <c r="O18" s="133">
        <f>IF(M18=N18,DATEDIF(L18,預かり保育と認可外保育施設等の併用!$C$20,"d"),0)</f>
        <v>0</v>
      </c>
      <c r="P18" s="134">
        <v>46112</v>
      </c>
      <c r="Q18" s="135">
        <f t="shared" si="5"/>
        <v>3</v>
      </c>
      <c r="R18" s="133">
        <f t="shared" si="6"/>
        <v>0</v>
      </c>
      <c r="S18" s="136">
        <f>450*預かり保育と認可外保育施設等の併用!D34</f>
        <v>0</v>
      </c>
    </row>
    <row r="19" spans="1:19" s="20" customFormat="1" ht="17.5">
      <c r="B19" s="137"/>
    </row>
    <row r="25" spans="1:19" s="20" customFormat="1" thickBot="1">
      <c r="B25" s="20" t="s">
        <v>91</v>
      </c>
    </row>
    <row r="26" spans="1:19" s="20" customFormat="1" thickBot="1">
      <c r="B26" s="138" t="s">
        <v>92</v>
      </c>
      <c r="C26" s="282">
        <f>預かり保育と認可外保育施設等の併用!C43</f>
        <v>0</v>
      </c>
      <c r="D26" s="283"/>
      <c r="F26" s="138" t="s">
        <v>93</v>
      </c>
      <c r="G26" s="282">
        <f>預かり保育と認可外保育施設等の併用!D43</f>
        <v>0</v>
      </c>
      <c r="H26" s="283"/>
    </row>
    <row r="27" spans="1:19" s="20" customFormat="1" thickBot="1">
      <c r="A27" s="139" t="s">
        <v>94</v>
      </c>
      <c r="B27" s="140" t="s">
        <v>31</v>
      </c>
      <c r="C27" s="140" t="s">
        <v>95</v>
      </c>
      <c r="D27" s="141" t="s">
        <v>96</v>
      </c>
      <c r="F27" s="142" t="s">
        <v>31</v>
      </c>
      <c r="G27" s="143" t="s">
        <v>95</v>
      </c>
      <c r="H27" s="141" t="s">
        <v>60</v>
      </c>
    </row>
    <row r="28" spans="1:19" s="20" customFormat="1" thickTop="1">
      <c r="A28" s="144" t="b">
        <f t="shared" ref="A28:A33" si="7">IF(C28&lt;=0,0,C28)</f>
        <v>0</v>
      </c>
      <c r="B28" s="160">
        <v>10</v>
      </c>
      <c r="C28" s="54" t="b">
        <f>IF(預かり保育と認可外保育施設等の併用!$C$19="","",IF(AND(預かり保育と認可外保育施設等の併用!$C$19="２号",G13=J13),11300-E13,IF(AND(預かり保育と認可外保育施設等の併用!$C$19="２号",NOT(G13=J13)),ROUNDDOWN(11300*J13/G13,0)-E13,IF(AND(預かり保育と認可外保育施設等の併用!$C$19="３号",G13=J13),16300-E13,IF(AND(預かり保育と認可外保育施設等の併用!$C$19="３号",NOT(G13=J13)),ROUNDDOWN(16300*J13/G13,0)-E13)))))</f>
        <v>0</v>
      </c>
      <c r="D28" s="122">
        <f>IF(C28&lt;0,0,IF(C28&gt;=預かり保育と認可外保育施設等の併用!C46,預かり保育と認可外保育施設等の併用!C46,C28))</f>
        <v>0</v>
      </c>
      <c r="F28" s="160">
        <v>10</v>
      </c>
      <c r="G28" s="122">
        <f t="shared" ref="G28:G33" si="8">C28-D28</f>
        <v>0</v>
      </c>
      <c r="H28" s="122">
        <f>IF(G28&lt;0,0,IF(G28&gt;=預かり保育と認可外保育施設等の併用!D46,預かり保育と認可外保育施設等の併用!D46,G28))</f>
        <v>0</v>
      </c>
    </row>
    <row r="29" spans="1:19" s="20" customFormat="1" ht="17.5">
      <c r="A29" s="145" t="b">
        <f t="shared" si="7"/>
        <v>0</v>
      </c>
      <c r="B29" s="161">
        <v>11</v>
      </c>
      <c r="C29" s="55" t="b">
        <f>IF(預かり保育と認可外保育施設等の併用!$C$19="","",IF(AND(預かり保育と認可外保育施設等の併用!$C$19="２号",G14=J14),11300-E14,IF(AND(預かり保育と認可外保育施設等の併用!$C$19="２号",NOT(G14=J14)),ROUNDDOWN(11300*J14/G14,0)-E14,IF(AND(預かり保育と認可外保育施設等の併用!$C$19="３号",G14=J14),16300-E14,IF(AND(預かり保育と認可外保育施設等の併用!$C$19="３号",NOT(G14=J14)),ROUNDDOWN(16300*J14/G14,0)-E14)))))</f>
        <v>0</v>
      </c>
      <c r="D29" s="87">
        <f>IF(C29&lt;0,0,IF(C29&gt;=預かり保育と認可外保育施設等の併用!C47,預かり保育と認可外保育施設等の併用!C47,C29))</f>
        <v>0</v>
      </c>
      <c r="F29" s="161">
        <v>11</v>
      </c>
      <c r="G29" s="87">
        <f t="shared" si="8"/>
        <v>0</v>
      </c>
      <c r="H29" s="87">
        <f>IF(G29&lt;0,0,IF(G29&gt;=預かり保育と認可外保育施設等の併用!D47,預かり保育と認可外保育施設等の併用!D47,G29))</f>
        <v>0</v>
      </c>
    </row>
    <row r="30" spans="1:19" s="20" customFormat="1" ht="17.5">
      <c r="A30" s="146" t="b">
        <f t="shared" si="7"/>
        <v>0</v>
      </c>
      <c r="B30" s="161">
        <v>12</v>
      </c>
      <c r="C30" s="55" t="b">
        <f>IF(預かり保育と認可外保育施設等の併用!$C$19="","",IF(AND(預かり保育と認可外保育施設等の併用!$C$19="２号",G15=J15),11300-E15,IF(AND(預かり保育と認可外保育施設等の併用!$C$19="２号",NOT(G15=J15)),ROUNDDOWN(11300*J15/G15,0)-E15,IF(AND(預かり保育と認可外保育施設等の併用!$C$19="３号",G15=J15),16300-E15,IF(AND(預かり保育と認可外保育施設等の併用!$C$19="３号",NOT(G15=J15)),ROUNDDOWN(16300*J15/G15,0)-E15)))))</f>
        <v>0</v>
      </c>
      <c r="D30" s="87">
        <f>IF(C30&lt;0,0,IF(C30&gt;=預かり保育と認可外保育施設等の併用!C48,預かり保育と認可外保育施設等の併用!C48,C30))</f>
        <v>0</v>
      </c>
      <c r="F30" s="161">
        <v>12</v>
      </c>
      <c r="G30" s="87">
        <f t="shared" si="8"/>
        <v>0</v>
      </c>
      <c r="H30" s="87">
        <f>IF(G30&lt;0,0,IF(G30&gt;=預かり保育と認可外保育施設等の併用!D48,預かり保育と認可外保育施設等の併用!D48,G30))</f>
        <v>0</v>
      </c>
    </row>
    <row r="31" spans="1:19" s="20" customFormat="1" ht="17.5">
      <c r="A31" s="147" t="b">
        <f t="shared" si="7"/>
        <v>0</v>
      </c>
      <c r="B31" s="190">
        <v>1</v>
      </c>
      <c r="C31" s="55" t="b">
        <f>IF(預かり保育と認可外保育施設等の併用!$C$19="","",IF(AND(預かり保育と認可外保育施設等の併用!$C$19="２号",G16=J16),11300-E16,IF(AND(預かり保育と認可外保育施設等の併用!$C$19="２号",NOT(G16=J16)),ROUNDDOWN(11300*J16/G16,0)-E16,IF(AND(預かり保育と認可外保育施設等の併用!$C$19="３号",G16=J16),16300-E16,IF(AND(預かり保育と認可外保育施設等の併用!$C$19="３号",NOT(G16=J16)),ROUNDDOWN(16300*J16/G16,0)-E16)))))</f>
        <v>0</v>
      </c>
      <c r="D31" s="87">
        <f>IF(C31&lt;0,0,IF(C31&gt;=預かり保育と認可外保育施設等の併用!C49,預かり保育と認可外保育施設等の併用!C49,C31))</f>
        <v>0</v>
      </c>
      <c r="F31" s="190">
        <v>1</v>
      </c>
      <c r="G31" s="87">
        <f t="shared" si="8"/>
        <v>0</v>
      </c>
      <c r="H31" s="87">
        <f>IF(G31&lt;0,0,IF(G31&gt;=預かり保育と認可外保育施設等の併用!D49,預かり保育と認可外保育施設等の併用!D49,G31))</f>
        <v>0</v>
      </c>
    </row>
    <row r="32" spans="1:19" s="20" customFormat="1" ht="17.5">
      <c r="A32" s="145" t="b">
        <f t="shared" si="7"/>
        <v>0</v>
      </c>
      <c r="B32" s="190">
        <v>2</v>
      </c>
      <c r="C32" s="55" t="b">
        <f>IF(預かり保育と認可外保育施設等の併用!$C$19="","",IF(AND(預かり保育と認可外保育施設等の併用!$C$19="２号",G17=J17),11300-E17,IF(AND(預かり保育と認可外保育施設等の併用!$C$19="２号",NOT(G17=J17)),ROUNDDOWN(11300*J17/G17,0)-E17,IF(AND(預かり保育と認可外保育施設等の併用!$C$19="３号",G17=J17),16300-E17,IF(AND(預かり保育と認可外保育施設等の併用!$C$19="３号",NOT(G17=J17)),ROUNDDOWN(16300*J17/G17,0)-E17)))))</f>
        <v>0</v>
      </c>
      <c r="D32" s="87">
        <f>IF(C32&lt;0,0,IF(C32&gt;=預かり保育と認可外保育施設等の併用!C50,預かり保育と認可外保育施設等の併用!C50,C32))</f>
        <v>0</v>
      </c>
      <c r="F32" s="190">
        <v>2</v>
      </c>
      <c r="G32" s="87">
        <f t="shared" si="8"/>
        <v>0</v>
      </c>
      <c r="H32" s="87">
        <f>IF(G32&lt;0,0,IF(G32&gt;=預かり保育と認可外保育施設等の併用!D50,預かり保育と認可外保育施設等の併用!D50,G32))</f>
        <v>0</v>
      </c>
    </row>
    <row r="33" spans="1:8" s="20" customFormat="1" thickBot="1">
      <c r="A33" s="148" t="b">
        <f t="shared" si="7"/>
        <v>0</v>
      </c>
      <c r="B33" s="191">
        <v>3</v>
      </c>
      <c r="C33" s="149" t="b">
        <f>IF(預かり保育と認可外保育施設等の併用!$C$19="","",IF(AND(預かり保育と認可外保育施設等の併用!$C$19="２号",G18=J18),11300-E18,IF(AND(預かり保育と認可外保育施設等の併用!$C$19="２号",NOT(G18=J18)),ROUNDDOWN(11300*J18/G18,0)-E18,IF(AND(預かり保育と認可外保育施設等の併用!$C$19="３号",G18=J18),16300-E18,IF(AND(預かり保育と認可外保育施設等の併用!$C$19="３号",NOT(G18=J18)),ROUNDDOWN(16300*J18/G18,0)-E18)))))</f>
        <v>0</v>
      </c>
      <c r="D33" s="131">
        <f>IF(C33&lt;0,0,IF(C33&gt;=預かり保育と認可外保育施設等の併用!C51,預かり保育と認可外保育施設等の併用!C51,C33))</f>
        <v>0</v>
      </c>
      <c r="F33" s="191">
        <v>3</v>
      </c>
      <c r="G33" s="131">
        <f t="shared" si="8"/>
        <v>0</v>
      </c>
      <c r="H33" s="131">
        <f>IF(G33&lt;0,0,IF(G33&gt;=預かり保育と認可外保育施設等の併用!D51,預かり保育と認可外保育施設等の併用!D51,G33))</f>
        <v>0</v>
      </c>
    </row>
    <row r="36" spans="1:8" s="20" customFormat="1" thickBot="1"/>
    <row r="37" spans="1:8" s="20" customFormat="1" thickBot="1">
      <c r="B37" s="138" t="s">
        <v>97</v>
      </c>
      <c r="C37" s="284">
        <f>預かり保育と認可外保育施設等の併用!E43</f>
        <v>0</v>
      </c>
      <c r="D37" s="283"/>
      <c r="F37" s="138" t="s">
        <v>98</v>
      </c>
      <c r="G37" s="282">
        <f>預かり保育と認可外保育施設等の併用!G43</f>
        <v>0</v>
      </c>
      <c r="H37" s="283"/>
    </row>
    <row r="38" spans="1:8" s="20" customFormat="1" thickBot="1">
      <c r="B38" s="140" t="s">
        <v>31</v>
      </c>
      <c r="C38" s="142" t="s">
        <v>95</v>
      </c>
      <c r="D38" s="141" t="s">
        <v>60</v>
      </c>
      <c r="F38" s="140" t="s">
        <v>31</v>
      </c>
      <c r="G38" s="142" t="s">
        <v>95</v>
      </c>
      <c r="H38" s="141" t="s">
        <v>60</v>
      </c>
    </row>
    <row r="39" spans="1:8" s="20" customFormat="1" thickTop="1">
      <c r="B39" s="160">
        <v>10</v>
      </c>
      <c r="C39" s="54">
        <f t="shared" ref="C39:C44" si="9">G28-H28</f>
        <v>0</v>
      </c>
      <c r="D39" s="122">
        <f>IF(C39&lt;0,0,IF(C39&gt;=預かり保育と認可外保育施設等の併用!E46,預かり保育と認可外保育施設等の併用!E46,C39))</f>
        <v>0</v>
      </c>
      <c r="F39" s="160">
        <v>10</v>
      </c>
      <c r="G39" s="54">
        <f t="shared" ref="G39:G44" si="10">C39-D39</f>
        <v>0</v>
      </c>
      <c r="H39" s="122">
        <f>IF(C39&lt;0,0,IF(G39&gt;=預かり保育と認可外保育施設等の併用!G46,預かり保育と認可外保育施設等の併用!G46,G39))</f>
        <v>0</v>
      </c>
    </row>
    <row r="40" spans="1:8" s="20" customFormat="1" ht="17.5">
      <c r="B40" s="161">
        <v>11</v>
      </c>
      <c r="C40" s="55">
        <f t="shared" si="9"/>
        <v>0</v>
      </c>
      <c r="D40" s="87">
        <f>IF(C40&lt;0,0,IF(C40&gt;=預かり保育と認可外保育施設等の併用!E47,預かり保育と認可外保育施設等の併用!E47,C40))</f>
        <v>0</v>
      </c>
      <c r="F40" s="161">
        <v>11</v>
      </c>
      <c r="G40" s="55">
        <f t="shared" si="10"/>
        <v>0</v>
      </c>
      <c r="H40" s="87">
        <f>IF(C40&lt;0,0,IF(G40&gt;=預かり保育と認可外保育施設等の併用!G47,預かり保育と認可外保育施設等の併用!G47,G40))</f>
        <v>0</v>
      </c>
    </row>
    <row r="41" spans="1:8" s="20" customFormat="1" ht="17.5">
      <c r="B41" s="161">
        <v>12</v>
      </c>
      <c r="C41" s="55">
        <f t="shared" si="9"/>
        <v>0</v>
      </c>
      <c r="D41" s="87">
        <f>IF(C41&lt;0,0,IF(C41&gt;=預かり保育と認可外保育施設等の併用!E48,預かり保育と認可外保育施設等の併用!E48,C41))</f>
        <v>0</v>
      </c>
      <c r="F41" s="161">
        <v>12</v>
      </c>
      <c r="G41" s="55">
        <f t="shared" si="10"/>
        <v>0</v>
      </c>
      <c r="H41" s="87">
        <f>IF(C41&lt;0,0,IF(G41&gt;=預かり保育と認可外保育施設等の併用!G48,預かり保育と認可外保育施設等の併用!G48,G41))</f>
        <v>0</v>
      </c>
    </row>
    <row r="42" spans="1:8" s="20" customFormat="1" ht="17.5">
      <c r="B42" s="190">
        <v>1</v>
      </c>
      <c r="C42" s="55">
        <f t="shared" si="9"/>
        <v>0</v>
      </c>
      <c r="D42" s="87">
        <f>IF(C42&lt;0,0,IF(C42&gt;=預かり保育と認可外保育施設等の併用!E49,預かり保育と認可外保育施設等の併用!E49,C42))</f>
        <v>0</v>
      </c>
      <c r="F42" s="190">
        <v>1</v>
      </c>
      <c r="G42" s="55">
        <f t="shared" si="10"/>
        <v>0</v>
      </c>
      <c r="H42" s="87">
        <f>IF(C42&lt;0,0,IF(G42&gt;=預かり保育と認可外保育施設等の併用!G49,預かり保育と認可外保育施設等の併用!G49,G42))</f>
        <v>0</v>
      </c>
    </row>
    <row r="43" spans="1:8" s="20" customFormat="1" ht="17.5">
      <c r="B43" s="190">
        <v>2</v>
      </c>
      <c r="C43" s="55">
        <f t="shared" si="9"/>
        <v>0</v>
      </c>
      <c r="D43" s="87">
        <f>IF(C43&lt;0,0,IF(C43&gt;=預かり保育と認可外保育施設等の併用!E50,預かり保育と認可外保育施設等の併用!E50,C43))</f>
        <v>0</v>
      </c>
      <c r="F43" s="190">
        <v>2</v>
      </c>
      <c r="G43" s="55">
        <f t="shared" si="10"/>
        <v>0</v>
      </c>
      <c r="H43" s="87">
        <f>IF(C43&lt;0,0,IF(G43&gt;=預かり保育と認可外保育施設等の併用!G50,預かり保育と認可外保育施設等の併用!G50,G43))</f>
        <v>0</v>
      </c>
    </row>
    <row r="44" spans="1:8" s="20" customFormat="1" thickBot="1">
      <c r="B44" s="191">
        <v>3</v>
      </c>
      <c r="C44" s="149">
        <f t="shared" si="9"/>
        <v>0</v>
      </c>
      <c r="D44" s="131">
        <f>IF(C44&lt;0,0,IF(C44&gt;=預かり保育と認可外保育施設等の併用!E51,預かり保育と認可外保育施設等の併用!E51,C44))</f>
        <v>0</v>
      </c>
      <c r="F44" s="191">
        <v>3</v>
      </c>
      <c r="G44" s="149">
        <f t="shared" si="10"/>
        <v>0</v>
      </c>
      <c r="H44" s="131">
        <f>IF(C44&lt;0,0,IF(G44&gt;=預かり保育と認可外保育施設等の併用!G51,預かり保育と認可外保育施設等の併用!G51,G44))</f>
        <v>0</v>
      </c>
    </row>
    <row r="45" spans="1:8" s="20" customFormat="1" thickBot="1"/>
    <row r="46" spans="1:8" s="20" customFormat="1" thickBot="1">
      <c r="B46" s="142" t="s">
        <v>31</v>
      </c>
      <c r="C46" s="150" t="s">
        <v>99</v>
      </c>
    </row>
    <row r="47" spans="1:8" s="20" customFormat="1" thickTop="1">
      <c r="B47" s="160">
        <v>10</v>
      </c>
      <c r="C47" s="122">
        <f t="shared" ref="C47:C52" si="11">D28+H28+D39+H39</f>
        <v>0</v>
      </c>
    </row>
    <row r="48" spans="1:8" s="20" customFormat="1" ht="17.5">
      <c r="B48" s="161">
        <v>11</v>
      </c>
      <c r="C48" s="87">
        <f t="shared" si="11"/>
        <v>0</v>
      </c>
    </row>
    <row r="49" spans="2:3" s="20" customFormat="1" ht="17.5">
      <c r="B49" s="161">
        <v>12</v>
      </c>
      <c r="C49" s="87">
        <f t="shared" si="11"/>
        <v>0</v>
      </c>
    </row>
    <row r="50" spans="2:3" s="20" customFormat="1" ht="17.5">
      <c r="B50" s="190">
        <v>1</v>
      </c>
      <c r="C50" s="87">
        <f t="shared" si="11"/>
        <v>0</v>
      </c>
    </row>
    <row r="51" spans="2:3" s="20" customFormat="1" ht="17.5">
      <c r="B51" s="190">
        <v>2</v>
      </c>
      <c r="C51" s="87">
        <f t="shared" si="11"/>
        <v>0</v>
      </c>
    </row>
    <row r="52" spans="2:3" s="20" customFormat="1" thickBot="1">
      <c r="B52" s="191">
        <v>3</v>
      </c>
      <c r="C52" s="131">
        <f t="shared" si="11"/>
        <v>0</v>
      </c>
    </row>
  </sheetData>
  <sheetProtection algorithmName="SHA-512" hashValue="U2ez+DRz7ZhgthgLaP62jPNAMYH9/Yrt2ICoxFgbjRExSbc1TDayokCMMmzQLXvSAtaXbnhwQCHAEbFpH6nDPw==" saltValue="ElPcSXkIucEGV8GT2D6q9A==" spinCount="100000" sheet="1" selectLockedCells="1"/>
  <mergeCells count="5">
    <mergeCell ref="C11:F11"/>
    <mergeCell ref="C26:D26"/>
    <mergeCell ref="G26:H26"/>
    <mergeCell ref="C37:D37"/>
    <mergeCell ref="G37:H37"/>
  </mergeCells>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預かり保育と認可外保育施設等の併用</vt:lpstr>
      <vt:lpstr>預かり保育と認可外保育施設等の併用パラ</vt:lpstr>
      <vt:lpstr>預かり保育と認可外保育施設等の併用!Print_Area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服部 麻央</cp:lastModifiedBy>
  <dcterms:modified xsi:type="dcterms:W3CDTF">2026-01-07T09:17:35Z</dcterms:modified>
</cp:coreProperties>
</file>