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N:\100_ゼロカーボンシティ推進担当室\50_MCMS\98_和名CC自己託送\R7\1.実施伺い\起案用\"/>
    </mc:Choice>
  </mc:AlternateContent>
  <xr:revisionPtr revIDLastSave="0" documentId="13_ncr:1_{1A0899DC-9157-4CA5-A7CC-C1D61A34B1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総括表" sheetId="1" r:id="rId1"/>
    <sheet name="別紙1‐1" sheetId="2" r:id="rId2"/>
    <sheet name="別紙1-2" sheetId="3" r:id="rId3"/>
    <sheet name="別紙2-1" sheetId="4" r:id="rId4"/>
    <sheet name="別紙2-2" sheetId="5" r:id="rId5"/>
    <sheet name="別紙3-1" sheetId="6" r:id="rId6"/>
    <sheet name="別紙3-2" sheetId="7" r:id="rId7"/>
    <sheet name="Sheet1" sheetId="8" r:id="rId8"/>
  </sheets>
  <definedNames>
    <definedName name="_xlnm.Print_Area" localSheetId="0">総括表!$A$1:$G$25</definedName>
    <definedName name="_xlnm.Print_Area" localSheetId="2">'別紙1-2'!$A$1:$H$29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nxVMOuVFaPWjxp1gn1SdKB/ofiw=="/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F20" i="3"/>
  <c r="F21" i="3"/>
  <c r="F10" i="3"/>
  <c r="D17" i="3"/>
  <c r="D18" i="3"/>
  <c r="D19" i="3"/>
  <c r="D20" i="3"/>
  <c r="D21" i="3"/>
  <c r="D16" i="3"/>
  <c r="B14" i="3"/>
  <c r="B15" i="3"/>
  <c r="B13" i="3"/>
  <c r="D11" i="3"/>
  <c r="D12" i="3"/>
  <c r="D10" i="3"/>
  <c r="G8" i="7" l="1"/>
  <c r="H8" i="7" s="1"/>
  <c r="G19" i="7" l="1"/>
  <c r="D19" i="7"/>
  <c r="G18" i="7"/>
  <c r="D18" i="7"/>
  <c r="G17" i="7"/>
  <c r="H17" i="7" s="1"/>
  <c r="D17" i="7"/>
  <c r="G16" i="7"/>
  <c r="H16" i="7" s="1"/>
  <c r="D16" i="7"/>
  <c r="G15" i="7"/>
  <c r="H15" i="7" s="1"/>
  <c r="D15" i="7"/>
  <c r="G14" i="7"/>
  <c r="H14" i="7" s="1"/>
  <c r="D14" i="7"/>
  <c r="G13" i="7"/>
  <c r="H13" i="7" s="1"/>
  <c r="D13" i="7"/>
  <c r="G12" i="7"/>
  <c r="D12" i="7"/>
  <c r="G11" i="7"/>
  <c r="H11" i="7" s="1"/>
  <c r="D11" i="7"/>
  <c r="G10" i="7"/>
  <c r="H10" i="7" s="1"/>
  <c r="D10" i="7"/>
  <c r="G9" i="7"/>
  <c r="H9" i="7" s="1"/>
  <c r="D9" i="7"/>
  <c r="C9" i="7"/>
  <c r="C10" i="7" s="1"/>
  <c r="D8" i="7"/>
  <c r="E8" i="7" s="1"/>
  <c r="I8" i="7" s="1"/>
  <c r="O12" i="6"/>
  <c r="N6" i="6"/>
  <c r="M6" i="6"/>
  <c r="L6" i="6"/>
  <c r="K6" i="6"/>
  <c r="J6" i="6"/>
  <c r="I6" i="6"/>
  <c r="H6" i="6"/>
  <c r="G6" i="6"/>
  <c r="F6" i="6"/>
  <c r="E6" i="6"/>
  <c r="D6" i="6"/>
  <c r="C6" i="6"/>
  <c r="G19" i="5"/>
  <c r="H19" i="5" s="1"/>
  <c r="D19" i="5"/>
  <c r="G18" i="5"/>
  <c r="D18" i="5"/>
  <c r="G17" i="5"/>
  <c r="H17" i="5" s="1"/>
  <c r="D17" i="5"/>
  <c r="G16" i="5"/>
  <c r="H16" i="5" s="1"/>
  <c r="D16" i="5"/>
  <c r="G15" i="5"/>
  <c r="H15" i="5" s="1"/>
  <c r="D15" i="5"/>
  <c r="G14" i="5"/>
  <c r="H14" i="5" s="1"/>
  <c r="D14" i="5"/>
  <c r="G13" i="5"/>
  <c r="H13" i="5" s="1"/>
  <c r="D13" i="5"/>
  <c r="G12" i="5"/>
  <c r="D12" i="5"/>
  <c r="G11" i="5"/>
  <c r="H11" i="5" s="1"/>
  <c r="D11" i="5"/>
  <c r="G10" i="5"/>
  <c r="H10" i="5" s="1"/>
  <c r="D10" i="5"/>
  <c r="G9" i="5"/>
  <c r="H9" i="5" s="1"/>
  <c r="D9" i="5"/>
  <c r="C9" i="5"/>
  <c r="C10" i="5" s="1"/>
  <c r="G8" i="5"/>
  <c r="H8" i="5" s="1"/>
  <c r="D8" i="5"/>
  <c r="E8" i="5" s="1"/>
  <c r="O12" i="4"/>
  <c r="N6" i="4"/>
  <c r="M6" i="4"/>
  <c r="L6" i="4"/>
  <c r="K6" i="4"/>
  <c r="J6" i="4"/>
  <c r="I6" i="4"/>
  <c r="H6" i="4"/>
  <c r="G6" i="4"/>
  <c r="F6" i="4"/>
  <c r="E6" i="4"/>
  <c r="D6" i="4"/>
  <c r="C6" i="4"/>
  <c r="F22" i="3"/>
  <c r="D22" i="3"/>
  <c r="B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C15" i="3"/>
  <c r="G14" i="3"/>
  <c r="C14" i="3"/>
  <c r="G13" i="3"/>
  <c r="C13" i="3"/>
  <c r="G12" i="3"/>
  <c r="E12" i="3"/>
  <c r="G11" i="3"/>
  <c r="E11" i="3"/>
  <c r="G10" i="3"/>
  <c r="E10" i="3"/>
  <c r="D33" i="2"/>
  <c r="C33" i="2"/>
  <c r="B33" i="2"/>
  <c r="E32" i="2"/>
  <c r="E31" i="2"/>
  <c r="E30" i="2"/>
  <c r="E29" i="2"/>
  <c r="E28" i="2"/>
  <c r="E27" i="2"/>
  <c r="E26" i="2"/>
  <c r="E25" i="2"/>
  <c r="E24" i="2"/>
  <c r="E23" i="2"/>
  <c r="E22" i="2"/>
  <c r="E21" i="2"/>
  <c r="D16" i="2"/>
  <c r="C16" i="2"/>
  <c r="B16" i="2"/>
  <c r="E15" i="2"/>
  <c r="E14" i="2"/>
  <c r="E13" i="2"/>
  <c r="E12" i="2"/>
  <c r="E11" i="2"/>
  <c r="E10" i="2"/>
  <c r="E9" i="2"/>
  <c r="E8" i="2"/>
  <c r="E7" i="2"/>
  <c r="E6" i="2"/>
  <c r="E5" i="2"/>
  <c r="E4" i="2"/>
  <c r="I8" i="5" l="1"/>
  <c r="F20" i="5"/>
  <c r="H18" i="5"/>
  <c r="O6" i="4"/>
  <c r="E33" i="2"/>
  <c r="E16" i="2"/>
  <c r="O6" i="6"/>
  <c r="E9" i="7"/>
  <c r="I9" i="7" s="1"/>
  <c r="H12" i="3"/>
  <c r="H14" i="3"/>
  <c r="H16" i="3"/>
  <c r="H18" i="3"/>
  <c r="H20" i="3"/>
  <c r="H18" i="7"/>
  <c r="H12" i="7"/>
  <c r="H10" i="3"/>
  <c r="H11" i="3"/>
  <c r="H13" i="3"/>
  <c r="H19" i="3"/>
  <c r="H21" i="3"/>
  <c r="H19" i="7"/>
  <c r="H15" i="3"/>
  <c r="H17" i="3"/>
  <c r="F20" i="7"/>
  <c r="C11" i="5"/>
  <c r="E10" i="5"/>
  <c r="I10" i="5" s="1"/>
  <c r="C11" i="7"/>
  <c r="E10" i="7"/>
  <c r="I10" i="7" s="1"/>
  <c r="H12" i="5"/>
  <c r="E9" i="5"/>
  <c r="I9" i="5" s="1"/>
  <c r="H20" i="5" l="1"/>
  <c r="H20" i="7"/>
  <c r="H22" i="3"/>
  <c r="C12" i="7"/>
  <c r="E11" i="7"/>
  <c r="I11" i="7" s="1"/>
  <c r="C12" i="5"/>
  <c r="E11" i="5"/>
  <c r="I11" i="5" s="1"/>
  <c r="H24" i="3" l="1"/>
  <c r="B6" i="8" s="1"/>
  <c r="C13" i="7"/>
  <c r="E12" i="7"/>
  <c r="I12" i="7" s="1"/>
  <c r="E12" i="5"/>
  <c r="I12" i="5" s="1"/>
  <c r="C13" i="5"/>
  <c r="C14" i="7" l="1"/>
  <c r="E13" i="7"/>
  <c r="I13" i="7" s="1"/>
  <c r="E13" i="5"/>
  <c r="I13" i="5" s="1"/>
  <c r="C14" i="5"/>
  <c r="C15" i="7" l="1"/>
  <c r="E14" i="7"/>
  <c r="I14" i="7" s="1"/>
  <c r="E14" i="5"/>
  <c r="I14" i="5" s="1"/>
  <c r="C15" i="5"/>
  <c r="C16" i="7" l="1"/>
  <c r="E15" i="7"/>
  <c r="I15" i="7" s="1"/>
  <c r="E15" i="5"/>
  <c r="I15" i="5" s="1"/>
  <c r="C16" i="5"/>
  <c r="E16" i="5" l="1"/>
  <c r="I16" i="5" s="1"/>
  <c r="C17" i="5"/>
  <c r="C17" i="7"/>
  <c r="E16" i="7"/>
  <c r="I16" i="7" s="1"/>
  <c r="E17" i="5" l="1"/>
  <c r="I17" i="5" s="1"/>
  <c r="C18" i="5"/>
  <c r="C18" i="7"/>
  <c r="E17" i="7"/>
  <c r="I17" i="7" s="1"/>
  <c r="E18" i="7" l="1"/>
  <c r="I18" i="7" s="1"/>
  <c r="C19" i="7"/>
  <c r="E19" i="7" s="1"/>
  <c r="I19" i="7" s="1"/>
  <c r="E18" i="5"/>
  <c r="I18" i="5" s="1"/>
  <c r="C19" i="5"/>
  <c r="E19" i="5" s="1"/>
  <c r="I19" i="5" s="1"/>
  <c r="I21" i="5" l="1"/>
  <c r="I24" i="5" s="1"/>
  <c r="E20" i="5"/>
  <c r="E20" i="7"/>
  <c r="D6" i="8" l="1"/>
  <c r="I21" i="7"/>
  <c r="F6" i="8" l="1"/>
  <c r="I24" i="7"/>
  <c r="H6" i="8"/>
</calcChain>
</file>

<file path=xl/sharedStrings.xml><?xml version="1.0" encoding="utf-8"?>
<sst xmlns="http://schemas.openxmlformats.org/spreadsheetml/2006/main" count="337" uniqueCount="125">
  <si>
    <t>総　　括　　表</t>
  </si>
  <si>
    <t>表１　単価表(円/kWh)　（消費税及び地方消費税相当額を含む）</t>
  </si>
  <si>
    <t>和名ヶ谷分クリーンセンター
の余剰電力売却</t>
  </si>
  <si>
    <t>夏季平日昼間電力量</t>
  </si>
  <si>
    <t>その他季平日昼間電力量</t>
  </si>
  <si>
    <t>その他電力量</t>
  </si>
  <si>
    <t>表２　単価表(円/kWh)　（消費税及び地方消費税相当額を含む）</t>
  </si>
  <si>
    <t>市役所本庁舎
の電力購入</t>
  </si>
  <si>
    <t>基本料金</t>
  </si>
  <si>
    <t>夏季</t>
  </si>
  <si>
    <t>その他季</t>
  </si>
  <si>
    <t>表３　単価表(円/kWh)　（消費税及び地方消費税相当額を含む）</t>
  </si>
  <si>
    <t>東部クリーンセンター
の電力購入</t>
  </si>
  <si>
    <t>和名ケ谷クリーンセンターの余剰電力売却</t>
  </si>
  <si>
    <t>別紙1-１</t>
  </si>
  <si>
    <t>１　予定売却電力量</t>
  </si>
  <si>
    <t>単位：キロワット時(kWh)</t>
  </si>
  <si>
    <t>合計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</si>
  <si>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</si>
  <si>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</si>
  <si>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</si>
  <si>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</si>
  <si>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</si>
  <si>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</si>
  <si>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</si>
  <si>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</si>
  <si>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</si>
  <si>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</si>
  <si>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</si>
  <si>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</si>
  <si>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</si>
  <si>
    <t>２　売却電力量の実績</t>
  </si>
  <si>
    <t>（注）</t>
  </si>
  <si>
    <t>・その他電力量：「夏季平日昼間電力量」及び「その他季平日昼間電力量」以外の電力量</t>
  </si>
  <si>
    <t>３　バイオマス比率実績</t>
  </si>
  <si>
    <t>第1期</t>
  </si>
  <si>
    <t>第2期</t>
  </si>
  <si>
    <t>第3期</t>
  </si>
  <si>
    <t>第4期</t>
  </si>
  <si>
    <t>別紙1-2</t>
  </si>
  <si>
    <t>和名ケ谷クリーンセンター　売却積算内訳書</t>
  </si>
  <si>
    <t>月別電力量料金　</t>
  </si>
  <si>
    <t>小計（①＋②＋③）
（円）</t>
  </si>
  <si>
    <t>予定売却電力量
(kWh)</t>
  </si>
  <si>
    <t>①電力量料金
(円)</t>
  </si>
  <si>
    <t>②電力量料金
(円)</t>
  </si>
  <si>
    <t>③電力量料金
(円)</t>
  </si>
  <si>
    <t>注意事項</t>
  </si>
  <si>
    <t>(1)月々の計算においては、電力量料金は少数点以下二桁まで計算し、各月の小計で少数点以下を切り捨てた金額を記入すること。</t>
  </si>
  <si>
    <t>(2)単価は、消費税及び地方消費税相当額を含んだ金額を記入すること。</t>
  </si>
  <si>
    <t>市役所本庁舎　電力購入</t>
  </si>
  <si>
    <t>別紙2-１</t>
  </si>
  <si>
    <t>１　月別予定使用電力量</t>
  </si>
  <si>
    <t>単位：kWh</t>
  </si>
  <si>
    <t>No.</t>
  </si>
  <si>
    <t>施設名称</t>
  </si>
  <si>
    <t>本庁舎</t>
  </si>
  <si>
    <t>２　月別使用電力量実績</t>
  </si>
  <si>
    <t>３　最大需要電力実績</t>
  </si>
  <si>
    <t>単位：kW</t>
  </si>
  <si>
    <t>４　力率実績</t>
  </si>
  <si>
    <t>単位：％</t>
  </si>
  <si>
    <t>　・夏季　・・・・７月１日から９月３０日までの期間。</t>
  </si>
  <si>
    <t>　・その他季　・・４月１日から６月３０日までの期間及び１０月１日から３月３１日までの期間。</t>
  </si>
  <si>
    <t>別紙3-2</t>
  </si>
  <si>
    <t>市役所本庁舎　積算内訳書</t>
  </si>
  <si>
    <t>月</t>
  </si>
  <si>
    <t>電力量料金</t>
  </si>
  <si>
    <t>契約電力
（kW）</t>
  </si>
  <si>
    <t>単価
（円/kW）</t>
  </si>
  <si>
    <t>①基本料金
（円）</t>
  </si>
  <si>
    <t>予定使用
電力量
（kWh）</t>
  </si>
  <si>
    <t>単価
（円/kWh）</t>
  </si>
  <si>
    <t>A</t>
  </si>
  <si>
    <t>B</t>
  </si>
  <si>
    <t>A×B×（185－力率）/100</t>
  </si>
  <si>
    <t>税込金額</t>
  </si>
  <si>
    <t>※注意事項</t>
  </si>
  <si>
    <t>① 月々の計算においては、基本料金・従量料金は小数点以下二桁まで計算し、各月の総計で小数点以下を切り捨てた金額を記入すること。</t>
  </si>
  <si>
    <t>② 力率は１００％として計算すること。</t>
  </si>
  <si>
    <t>③ 燃料費調整額、および再生可能エネルギー発電促進賦課金は、考慮しないこととする。</t>
  </si>
  <si>
    <t>④ 単価及び積算金額（税込み）は消費税及び地方消費税を含むものとする。</t>
  </si>
  <si>
    <t>　なお、本積算内訳書記載の単価については、現行消費税率（１０％）の単価にて計算すること。</t>
  </si>
  <si>
    <t>東部クリーンセンター　電力購入</t>
  </si>
  <si>
    <t>別紙3-１</t>
  </si>
  <si>
    <t>東部CC</t>
  </si>
  <si>
    <t>東部クリーンセンター　積算内訳書</t>
  </si>
  <si>
    <t>-</t>
  </si>
  <si>
    <t>入札書に記載
する金額</t>
  </si>
  <si>
    <t>=</t>
    <phoneticPr fontId="26"/>
  </si>
  <si>
    <t>別紙2-2</t>
    <phoneticPr fontId="26"/>
  </si>
  <si>
    <t>・その他季平日昼間電力量：4月1日から6月30日までの期間及び10月1日から3月31日までの</t>
    <phoneticPr fontId="26"/>
  </si>
  <si>
    <t>　期間において、休日等を除き、午前8時から午後10時までの間の電力量</t>
    <phoneticPr fontId="26"/>
  </si>
  <si>
    <t>・夏季平日昼間電力量：7月1日から9月30日までの期間において、休日等を除き、午前8時</t>
    <phoneticPr fontId="26"/>
  </si>
  <si>
    <t>　から午後10時までの間の電力量</t>
    <phoneticPr fontId="26"/>
  </si>
  <si>
    <t>A×B×（185－力率）
/100</t>
    <phoneticPr fontId="26"/>
  </si>
  <si>
    <t>松戸市和名ケ谷クリーンセンター余剰電力の売却及び公共施設（２施設）で使用する電力の供給に関する制限付き一般競争入札</t>
    <phoneticPr fontId="26"/>
  </si>
  <si>
    <t>基本料金</t>
    <phoneticPr fontId="26"/>
  </si>
  <si>
    <t>R6年4月</t>
    <phoneticPr fontId="26"/>
  </si>
  <si>
    <t>R6年5月</t>
    <phoneticPr fontId="26"/>
  </si>
  <si>
    <t>R6年6月</t>
  </si>
  <si>
    <t>R6年7月</t>
  </si>
  <si>
    <t>R6年8月</t>
  </si>
  <si>
    <t>R6年9月</t>
  </si>
  <si>
    <t>R6年10月</t>
  </si>
  <si>
    <t>R6年11月</t>
  </si>
  <si>
    <t>R6年12月</t>
  </si>
  <si>
    <t>R7年1月</t>
    <phoneticPr fontId="26"/>
  </si>
  <si>
    <t>R7年2月</t>
    <phoneticPr fontId="26"/>
  </si>
  <si>
    <t>R7年3月</t>
  </si>
  <si>
    <t>令和6年度</t>
    <phoneticPr fontId="26"/>
  </si>
  <si>
    <t>令和5年度</t>
    <phoneticPr fontId="26"/>
  </si>
  <si>
    <t>令和4年度</t>
    <phoneticPr fontId="26"/>
  </si>
  <si>
    <t>令和８年(2026年）</t>
    <phoneticPr fontId="26"/>
  </si>
  <si>
    <t>令和９年（2027年）</t>
    <phoneticPr fontId="26"/>
  </si>
  <si>
    <t>令和６年(2024年）</t>
    <phoneticPr fontId="26"/>
  </si>
  <si>
    <t>令和７年（2025年）</t>
    <phoneticPr fontId="26"/>
  </si>
  <si>
    <t>和名ヶ谷分クリーンセンター
の余剰電力売却（別紙1-2）
積算金額（税込み）</t>
    <phoneticPr fontId="26"/>
  </si>
  <si>
    <t>市役所本庁舎
の電力購入（別紙2-2）
積算金額（税込み）</t>
    <phoneticPr fontId="26"/>
  </si>
  <si>
    <t>東部クリーンセンター
の電力購入（別紙3-2）
積算金額（税込み）</t>
    <phoneticPr fontId="26"/>
  </si>
  <si>
    <t>総計
（①＋②）
(円)</t>
    <phoneticPr fontId="26"/>
  </si>
  <si>
    <t>１年分積算金額（税込み）</t>
    <phoneticPr fontId="26"/>
  </si>
  <si>
    <t>1年間合計</t>
    <phoneticPr fontId="26"/>
  </si>
  <si>
    <t>託送分</t>
    <phoneticPr fontId="26"/>
  </si>
  <si>
    <t>②託送電力料金
（円）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</si>
</sst>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_ "/>
    <numFmt numFmtId="178" formatCode="#,##0_ ;[Red]\-#,##0\ "/>
    <numFmt numFmtId="179" formatCode="#,##0.00_ ;[Red]\-#,##0.00\ "/>
    <numFmt numFmtId="180" formatCode="#,##0&quot; &quot;"/>
    <numFmt numFmtId="181" formatCode="#,##0_);[Red]\(#,##0\)"/>
  </numFmts>
  <fonts count="35">
    <font>
      <sz val="11"/>
      <color theme="1"/>
      <name val="Calibri"/>
      <scheme val="minor"/>
    </font>
    <font>
      <sz val="2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S Mincho"/>
      <family val="1"/>
      <charset val="128"/>
    </font>
    <font>
      <sz val="11"/>
      <name val="Calibri"/>
      <family val="2"/>
    </font>
    <font>
      <sz val="16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b/>
      <sz val="10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b/>
      <sz val="9"/>
      <color rgb="FF000000"/>
      <name val="Biz udゴシック"/>
      <family val="3"/>
      <charset val="128"/>
    </font>
    <font>
      <b/>
      <sz val="12"/>
      <color rgb="FF000000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b/>
      <sz val="8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8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theme="2" tint="-0.249977111117893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38" fontId="27" fillId="0" borderId="0" applyFont="0" applyFill="0" applyBorder="0" applyAlignment="0" applyProtection="0">
      <alignment vertical="center"/>
    </xf>
  </cellStyleXfs>
  <cellXfs count="233"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7" fontId="3" fillId="0" borderId="16" xfId="0" applyNumberFormat="1" applyFont="1" applyBorder="1" applyAlignment="1">
      <alignment horizontal="center" vertical="center" shrinkToFit="1"/>
    </xf>
    <xf numFmtId="9" fontId="3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9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78" fontId="3" fillId="0" borderId="3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80" fontId="9" fillId="0" borderId="16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8" xfId="0" applyNumberFormat="1" applyFont="1" applyBorder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49" fontId="9" fillId="0" borderId="0" xfId="0" quotePrefix="1" applyNumberFormat="1" applyFont="1" applyAlignment="1">
      <alignment horizont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4" borderId="41" xfId="0" applyFont="1" applyFill="1" applyBorder="1" applyAlignment="1">
      <alignment horizontal="center" vertical="center" shrinkToFit="1"/>
    </xf>
    <xf numFmtId="38" fontId="9" fillId="0" borderId="16" xfId="0" applyNumberFormat="1" applyFont="1" applyBorder="1" applyAlignment="1">
      <alignment vertical="center" shrinkToFit="1"/>
    </xf>
    <xf numFmtId="38" fontId="9" fillId="0" borderId="16" xfId="0" applyNumberFormat="1" applyFont="1" applyBorder="1" applyAlignment="1">
      <alignment horizontal="center" vertical="center" shrinkToFit="1"/>
    </xf>
    <xf numFmtId="0" fontId="11" fillId="0" borderId="39" xfId="0" applyFont="1" applyBorder="1" applyAlignment="1">
      <alignment vertical="center" shrinkToFit="1"/>
    </xf>
    <xf numFmtId="0" fontId="17" fillId="0" borderId="57" xfId="0" applyFont="1" applyBorder="1" applyAlignment="1">
      <alignment horizontal="center" vertical="center" shrinkToFit="1"/>
    </xf>
    <xf numFmtId="38" fontId="18" fillId="0" borderId="58" xfId="0" applyNumberFormat="1" applyFont="1" applyBorder="1" applyAlignment="1">
      <alignment vertical="center" shrinkToFit="1"/>
    </xf>
    <xf numFmtId="38" fontId="18" fillId="0" borderId="60" xfId="0" applyNumberFormat="1" applyFont="1" applyBorder="1" applyAlignment="1">
      <alignment vertical="center" shrinkToFit="1"/>
    </xf>
    <xf numFmtId="38" fontId="9" fillId="0" borderId="58" xfId="0" applyNumberFormat="1" applyFont="1" applyBorder="1" applyAlignment="1">
      <alignment vertical="center" shrinkToFit="1"/>
    </xf>
    <xf numFmtId="2" fontId="18" fillId="0" borderId="59" xfId="0" applyNumberFormat="1" applyFont="1" applyBorder="1" applyAlignment="1">
      <alignment vertical="center" shrinkToFit="1"/>
    </xf>
    <xf numFmtId="38" fontId="18" fillId="0" borderId="26" xfId="0" applyNumberFormat="1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7" fillId="0" borderId="61" xfId="0" applyFont="1" applyBorder="1" applyAlignment="1">
      <alignment horizontal="center" vertical="center" shrinkToFit="1"/>
    </xf>
    <xf numFmtId="38" fontId="18" fillId="0" borderId="62" xfId="0" applyNumberFormat="1" applyFont="1" applyBorder="1" applyAlignment="1">
      <alignment vertical="center" shrinkToFit="1"/>
    </xf>
    <xf numFmtId="38" fontId="18" fillId="0" borderId="53" xfId="0" applyNumberFormat="1" applyFont="1" applyBorder="1" applyAlignment="1">
      <alignment vertical="center" shrinkToFit="1"/>
    </xf>
    <xf numFmtId="38" fontId="9" fillId="0" borderId="63" xfId="0" applyNumberFormat="1" applyFont="1" applyBorder="1" applyAlignment="1">
      <alignment vertical="center" shrinkToFit="1"/>
    </xf>
    <xf numFmtId="2" fontId="18" fillId="0" borderId="16" xfId="0" applyNumberFormat="1" applyFont="1" applyBorder="1" applyAlignment="1">
      <alignment vertical="center" shrinkToFit="1"/>
    </xf>
    <xf numFmtId="38" fontId="18" fillId="0" borderId="43" xfId="0" applyNumberFormat="1" applyFont="1" applyBorder="1" applyAlignment="1">
      <alignment vertical="center" shrinkToFit="1"/>
    </xf>
    <xf numFmtId="38" fontId="18" fillId="0" borderId="64" xfId="0" applyNumberFormat="1" applyFont="1" applyBorder="1" applyAlignment="1">
      <alignment vertical="center" shrinkToFit="1"/>
    </xf>
    <xf numFmtId="0" fontId="17" fillId="0" borderId="30" xfId="0" applyFont="1" applyBorder="1" applyAlignment="1">
      <alignment horizontal="center" vertical="center" shrinkToFit="1"/>
    </xf>
    <xf numFmtId="38" fontId="18" fillId="0" borderId="20" xfId="0" applyNumberFormat="1" applyFont="1" applyBorder="1" applyAlignment="1">
      <alignment vertical="center" shrinkToFit="1"/>
    </xf>
    <xf numFmtId="38" fontId="18" fillId="0" borderId="42" xfId="0" applyNumberFormat="1" applyFont="1" applyBorder="1" applyAlignment="1">
      <alignment vertical="center" shrinkToFit="1"/>
    </xf>
    <xf numFmtId="0" fontId="17" fillId="5" borderId="65" xfId="0" applyFont="1" applyFill="1" applyBorder="1" applyAlignment="1">
      <alignment horizontal="center" vertical="center" shrinkToFit="1"/>
    </xf>
    <xf numFmtId="38" fontId="18" fillId="5" borderId="66" xfId="0" applyNumberFormat="1" applyFont="1" applyFill="1" applyBorder="1" applyAlignment="1">
      <alignment vertical="center" shrinkToFit="1"/>
    </xf>
    <xf numFmtId="38" fontId="18" fillId="5" borderId="67" xfId="0" applyNumberFormat="1" applyFont="1" applyFill="1" applyBorder="1" applyAlignment="1">
      <alignment vertical="center" shrinkToFit="1"/>
    </xf>
    <xf numFmtId="38" fontId="9" fillId="5" borderId="63" xfId="0" applyNumberFormat="1" applyFont="1" applyFill="1" applyBorder="1" applyAlignment="1">
      <alignment vertical="center" shrinkToFit="1"/>
    </xf>
    <xf numFmtId="2" fontId="18" fillId="5" borderId="16" xfId="0" applyNumberFormat="1" applyFont="1" applyFill="1" applyBorder="1" applyAlignment="1">
      <alignment vertical="center" shrinkToFit="1"/>
    </xf>
    <xf numFmtId="38" fontId="18" fillId="5" borderId="68" xfId="0" applyNumberFormat="1" applyFont="1" applyFill="1" applyBorder="1" applyAlignment="1">
      <alignment vertical="center" shrinkToFit="1"/>
    </xf>
    <xf numFmtId="0" fontId="17" fillId="5" borderId="30" xfId="0" applyFont="1" applyFill="1" applyBorder="1" applyAlignment="1">
      <alignment horizontal="center" vertical="center" shrinkToFit="1"/>
    </xf>
    <xf numFmtId="38" fontId="18" fillId="5" borderId="69" xfId="0" applyNumberFormat="1" applyFont="1" applyFill="1" applyBorder="1" applyAlignment="1">
      <alignment vertical="center" shrinkToFit="1"/>
    </xf>
    <xf numFmtId="38" fontId="18" fillId="0" borderId="19" xfId="0" applyNumberFormat="1" applyFont="1" applyBorder="1" applyAlignment="1">
      <alignment vertical="center" shrinkToFit="1"/>
    </xf>
    <xf numFmtId="0" fontId="17" fillId="0" borderId="32" xfId="0" applyFont="1" applyBorder="1" applyAlignment="1">
      <alignment horizontal="center" vertical="center" shrinkToFit="1"/>
    </xf>
    <xf numFmtId="38" fontId="18" fillId="0" borderId="70" xfId="0" applyNumberFormat="1" applyFont="1" applyBorder="1" applyAlignment="1">
      <alignment vertical="center" shrinkToFit="1"/>
    </xf>
    <xf numFmtId="38" fontId="18" fillId="0" borderId="72" xfId="0" applyNumberFormat="1" applyFont="1" applyBorder="1" applyAlignment="1">
      <alignment vertical="center" shrinkToFit="1"/>
    </xf>
    <xf numFmtId="38" fontId="9" fillId="0" borderId="70" xfId="0" applyNumberFormat="1" applyFont="1" applyBorder="1" applyAlignment="1">
      <alignment vertical="center" shrinkToFit="1"/>
    </xf>
    <xf numFmtId="38" fontId="19" fillId="0" borderId="26" xfId="0" applyNumberFormat="1" applyFont="1" applyBorder="1" applyAlignment="1">
      <alignment horizontal="center" vertical="center" shrinkToFit="1"/>
    </xf>
    <xf numFmtId="38" fontId="20" fillId="0" borderId="5" xfId="0" applyNumberFormat="1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38" fontId="11" fillId="0" borderId="0" xfId="0" applyNumberFormat="1" applyFont="1" applyAlignment="1">
      <alignment vertical="center" shrinkToFit="1"/>
    </xf>
    <xf numFmtId="40" fontId="21" fillId="0" borderId="0" xfId="0" applyNumberFormat="1" applyFont="1" applyAlignment="1">
      <alignment vertical="center" shrinkToFit="1"/>
    </xf>
    <xf numFmtId="3" fontId="18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38" fontId="21" fillId="0" borderId="0" xfId="0" applyNumberFormat="1" applyFont="1" applyAlignment="1">
      <alignment vertical="center" shrinkToFit="1"/>
    </xf>
    <xf numFmtId="3" fontId="21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38" fontId="11" fillId="0" borderId="0" xfId="0" applyNumberFormat="1" applyFont="1" applyAlignment="1">
      <alignment horizontal="center"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43" xfId="1" applyFont="1" applyBorder="1" applyAlignment="1">
      <alignment vertical="center" shrinkToFit="1"/>
    </xf>
    <xf numFmtId="38" fontId="18" fillId="5" borderId="68" xfId="1" applyFont="1" applyFill="1" applyBorder="1" applyAlignment="1">
      <alignment vertical="center" shrinkToFit="1"/>
    </xf>
    <xf numFmtId="38" fontId="18" fillId="5" borderId="69" xfId="1" applyFont="1" applyFill="1" applyBorder="1" applyAlignment="1">
      <alignment vertical="center" shrinkToFit="1"/>
    </xf>
    <xf numFmtId="2" fontId="18" fillId="0" borderId="71" xfId="0" applyNumberFormat="1" applyFont="1" applyBorder="1" applyAlignment="1">
      <alignment vertical="center" shrinkToFit="1"/>
    </xf>
    <xf numFmtId="38" fontId="18" fillId="0" borderId="72" xfId="1" applyFont="1" applyBorder="1" applyAlignment="1">
      <alignment vertical="center" shrinkToFit="1"/>
    </xf>
    <xf numFmtId="181" fontId="3" fillId="0" borderId="26" xfId="0" applyNumberFormat="1" applyFont="1" applyBorder="1" applyAlignment="1">
      <alignment vertical="center"/>
    </xf>
    <xf numFmtId="181" fontId="3" fillId="0" borderId="27" xfId="0" applyNumberFormat="1" applyFont="1" applyBorder="1" applyAlignment="1">
      <alignment vertical="center"/>
    </xf>
    <xf numFmtId="181" fontId="3" fillId="0" borderId="28" xfId="0" applyNumberFormat="1" applyFont="1" applyBorder="1" applyAlignment="1">
      <alignment vertical="center"/>
    </xf>
    <xf numFmtId="181" fontId="3" fillId="3" borderId="29" xfId="0" applyNumberFormat="1" applyFont="1" applyFill="1" applyBorder="1" applyAlignment="1">
      <alignment vertical="center"/>
    </xf>
    <xf numFmtId="181" fontId="3" fillId="0" borderId="30" xfId="0" applyNumberFormat="1" applyFont="1" applyBorder="1" applyAlignment="1">
      <alignment vertical="center"/>
    </xf>
    <xf numFmtId="181" fontId="3" fillId="0" borderId="31" xfId="0" applyNumberFormat="1" applyFont="1" applyBorder="1" applyAlignment="1">
      <alignment vertical="center"/>
    </xf>
    <xf numFmtId="181" fontId="3" fillId="3" borderId="30" xfId="0" applyNumberFormat="1" applyFont="1" applyFill="1" applyBorder="1" applyAlignment="1">
      <alignment vertical="center"/>
    </xf>
    <xf numFmtId="181" fontId="3" fillId="0" borderId="32" xfId="0" applyNumberFormat="1" applyFont="1" applyBorder="1" applyAlignment="1">
      <alignment vertical="center"/>
    </xf>
    <xf numFmtId="181" fontId="3" fillId="0" borderId="33" xfId="0" applyNumberFormat="1" applyFont="1" applyBorder="1" applyAlignment="1">
      <alignment vertical="center"/>
    </xf>
    <xf numFmtId="181" fontId="3" fillId="0" borderId="34" xfId="0" applyNumberFormat="1" applyFont="1" applyBorder="1" applyAlignment="1">
      <alignment vertical="center"/>
    </xf>
    <xf numFmtId="181" fontId="3" fillId="0" borderId="15" xfId="0" applyNumberFormat="1" applyFont="1" applyBorder="1" applyAlignment="1">
      <alignment vertical="center"/>
    </xf>
    <xf numFmtId="181" fontId="3" fillId="0" borderId="35" xfId="0" applyNumberFormat="1" applyFont="1" applyBorder="1" applyAlignment="1">
      <alignment vertical="center"/>
    </xf>
    <xf numFmtId="181" fontId="3" fillId="0" borderId="36" xfId="0" applyNumberFormat="1" applyFont="1" applyBorder="1" applyAlignment="1">
      <alignment vertical="center"/>
    </xf>
    <xf numFmtId="181" fontId="3" fillId="0" borderId="9" xfId="0" applyNumberFormat="1" applyFont="1" applyBorder="1" applyAlignment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/>
    <xf numFmtId="0" fontId="28" fillId="0" borderId="0" xfId="0" applyFont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shrinkToFit="1"/>
    </xf>
    <xf numFmtId="0" fontId="28" fillId="0" borderId="3" xfId="0" applyFont="1" applyBorder="1" applyAlignment="1" applyProtection="1">
      <alignment horizontal="center" vertical="center" shrinkToFit="1"/>
    </xf>
    <xf numFmtId="0" fontId="28" fillId="0" borderId="4" xfId="0" applyFont="1" applyBorder="1" applyAlignment="1" applyProtection="1">
      <alignment horizontal="center" vertical="center" shrinkToFit="1"/>
    </xf>
    <xf numFmtId="0" fontId="28" fillId="0" borderId="9" xfId="0" applyFont="1" applyBorder="1" applyAlignment="1" applyProtection="1">
      <alignment horizontal="center" vertical="center"/>
    </xf>
    <xf numFmtId="38" fontId="30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176" fontId="28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center"/>
    </xf>
    <xf numFmtId="0" fontId="24" fillId="0" borderId="16" xfId="0" applyFont="1" applyBorder="1" applyAlignment="1" applyProtection="1">
      <alignment horizontal="center" vertical="center" wrapText="1"/>
    </xf>
    <xf numFmtId="0" fontId="2" fillId="0" borderId="82" xfId="0" applyFont="1" applyBorder="1" applyAlignment="1" applyProtection="1">
      <alignment vertical="center"/>
    </xf>
    <xf numFmtId="38" fontId="1" fillId="0" borderId="20" xfId="0" applyNumberFormat="1" applyFont="1" applyBorder="1" applyAlignment="1" applyProtection="1">
      <alignment vertical="center"/>
    </xf>
    <xf numFmtId="38" fontId="1" fillId="0" borderId="16" xfId="0" applyNumberFormat="1" applyFont="1" applyBorder="1" applyAlignment="1" applyProtection="1">
      <alignment vertical="center"/>
    </xf>
    <xf numFmtId="38" fontId="25" fillId="0" borderId="83" xfId="0" applyNumberFormat="1" applyFont="1" applyBorder="1" applyAlignment="1" applyProtection="1">
      <alignment vertical="center"/>
    </xf>
    <xf numFmtId="176" fontId="9" fillId="0" borderId="59" xfId="0" applyNumberFormat="1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176" fontId="9" fillId="5" borderId="16" xfId="0" applyNumberFormat="1" applyFont="1" applyFill="1" applyBorder="1" applyAlignment="1">
      <alignment vertical="center" shrinkToFit="1"/>
    </xf>
    <xf numFmtId="176" fontId="9" fillId="0" borderId="71" xfId="0" applyNumberFormat="1" applyFont="1" applyBorder="1" applyAlignment="1">
      <alignment vertical="center" shrinkToFit="1"/>
    </xf>
    <xf numFmtId="176" fontId="9" fillId="0" borderId="59" xfId="1" applyNumberFormat="1" applyFont="1" applyBorder="1" applyAlignment="1">
      <alignment vertical="center" shrinkToFit="1"/>
    </xf>
    <xf numFmtId="176" fontId="9" fillId="0" borderId="16" xfId="1" applyNumberFormat="1" applyFont="1" applyBorder="1" applyAlignment="1">
      <alignment vertical="center" shrinkToFit="1"/>
    </xf>
    <xf numFmtId="176" fontId="9" fillId="5" borderId="16" xfId="1" applyNumberFormat="1" applyFont="1" applyFill="1" applyBorder="1" applyAlignment="1">
      <alignment vertical="center" shrinkToFit="1"/>
    </xf>
    <xf numFmtId="176" fontId="9" fillId="0" borderId="71" xfId="1" applyNumberFormat="1" applyFont="1" applyBorder="1" applyAlignment="1">
      <alignment vertical="center" shrinkToFit="1"/>
    </xf>
    <xf numFmtId="38" fontId="22" fillId="0" borderId="79" xfId="0" applyNumberFormat="1" applyFont="1" applyBorder="1" applyAlignment="1">
      <alignment horizontal="center" vertical="center" shrinkToFit="1"/>
    </xf>
    <xf numFmtId="38" fontId="22" fillId="0" borderId="80" xfId="0" applyNumberFormat="1" applyFont="1" applyBorder="1" applyAlignment="1">
      <alignment horizontal="center" vertical="center" shrinkToFit="1"/>
    </xf>
    <xf numFmtId="38" fontId="13" fillId="6" borderId="81" xfId="0" applyNumberFormat="1" applyFont="1" applyFill="1" applyBorder="1" applyAlignment="1">
      <alignment vertical="center" shrinkToFit="1"/>
    </xf>
    <xf numFmtId="0" fontId="11" fillId="0" borderId="84" xfId="0" applyFont="1" applyBorder="1" applyAlignment="1">
      <alignment vertical="center" shrinkToFit="1"/>
    </xf>
    <xf numFmtId="0" fontId="15" fillId="0" borderId="84" xfId="0" applyFont="1" applyBorder="1" applyAlignment="1">
      <alignment horizontal="center" vertical="center" wrapText="1" shrinkToFit="1"/>
    </xf>
    <xf numFmtId="0" fontId="15" fillId="0" borderId="8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 wrapText="1" shrinkToFit="1"/>
    </xf>
    <xf numFmtId="38" fontId="4" fillId="7" borderId="81" xfId="0" applyNumberFormat="1" applyFont="1" applyFill="1" applyBorder="1" applyAlignment="1">
      <alignment vertical="center" shrinkToFit="1"/>
    </xf>
    <xf numFmtId="0" fontId="14" fillId="0" borderId="51" xfId="0" applyFont="1" applyBorder="1" applyAlignment="1">
      <alignment horizontal="center" vertical="center" wrapText="1"/>
    </xf>
    <xf numFmtId="176" fontId="28" fillId="2" borderId="86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52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78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Alignment="1" applyProtection="1">
      <alignment vertical="center" wrapText="1"/>
    </xf>
    <xf numFmtId="0" fontId="28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vertical="center"/>
    </xf>
    <xf numFmtId="0" fontId="29" fillId="0" borderId="15" xfId="0" applyFont="1" applyBorder="1" applyAlignment="1" applyProtection="1">
      <alignment vertical="center"/>
    </xf>
    <xf numFmtId="0" fontId="33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vertical="center"/>
    </xf>
    <xf numFmtId="0" fontId="28" fillId="0" borderId="1" xfId="0" applyFont="1" applyBorder="1" applyAlignment="1" applyProtection="1">
      <alignment horizontal="center" vertical="center" wrapText="1"/>
    </xf>
    <xf numFmtId="0" fontId="29" fillId="0" borderId="5" xfId="0" applyFont="1" applyBorder="1" applyAlignment="1" applyProtection="1">
      <alignment vertical="center"/>
    </xf>
    <xf numFmtId="0" fontId="29" fillId="0" borderId="12" xfId="0" applyFont="1" applyBorder="1" applyAlignment="1" applyProtection="1">
      <alignment vertical="center"/>
    </xf>
    <xf numFmtId="0" fontId="28" fillId="2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11" xfId="0" applyNumberFormat="1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horizontal="center" vertical="center" shrinkToFit="1"/>
    </xf>
    <xf numFmtId="0" fontId="28" fillId="0" borderId="12" xfId="0" applyFont="1" applyBorder="1" applyAlignment="1" applyProtection="1">
      <alignment horizontal="center" vertical="center" shrinkToFit="1"/>
    </xf>
    <xf numFmtId="0" fontId="28" fillId="0" borderId="5" xfId="0" applyFont="1" applyBorder="1" applyAlignment="1" applyProtection="1">
      <alignment horizontal="center" vertical="center" shrinkToFit="1"/>
    </xf>
    <xf numFmtId="176" fontId="28" fillId="2" borderId="85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49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7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9" fontId="3" fillId="0" borderId="3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0" fontId="4" fillId="0" borderId="40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9" fillId="0" borderId="4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18" fillId="0" borderId="74" xfId="0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38" fontId="18" fillId="0" borderId="75" xfId="0" applyNumberFormat="1" applyFont="1" applyBorder="1" applyAlignment="1">
      <alignment vertical="center" shrinkToFit="1"/>
    </xf>
    <xf numFmtId="0" fontId="4" fillId="0" borderId="78" xfId="0" applyFont="1" applyBorder="1" applyAlignment="1">
      <alignment vertical="center" shrinkToFit="1"/>
    </xf>
    <xf numFmtId="0" fontId="1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38" fontId="18" fillId="0" borderId="73" xfId="0" applyNumberFormat="1" applyFont="1" applyBorder="1" applyAlignment="1">
      <alignment vertical="center" shrinkToFit="1"/>
    </xf>
    <xf numFmtId="0" fontId="4" fillId="0" borderId="76" xfId="0" applyFont="1" applyBorder="1" applyAlignment="1">
      <alignment vertical="center" shrinkToFit="1"/>
    </xf>
    <xf numFmtId="3" fontId="18" fillId="0" borderId="49" xfId="0" applyNumberFormat="1" applyFont="1" applyBorder="1" applyAlignment="1">
      <alignment vertical="center" shrinkToFit="1"/>
    </xf>
    <xf numFmtId="38" fontId="9" fillId="0" borderId="74" xfId="0" applyNumberFormat="1" applyFont="1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/>
    </xf>
    <xf numFmtId="0" fontId="14" fillId="0" borderId="4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15" fillId="0" borderId="49" xfId="0" applyFont="1" applyBorder="1" applyAlignment="1">
      <alignment horizontal="center" vertical="center" wrapText="1"/>
    </xf>
    <xf numFmtId="0" fontId="4" fillId="0" borderId="54" xfId="0" applyFont="1" applyBorder="1" applyAlignment="1">
      <alignment vertical="center"/>
    </xf>
    <xf numFmtId="0" fontId="1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vertical="center"/>
    </xf>
    <xf numFmtId="0" fontId="1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/>
    </xf>
    <xf numFmtId="0" fontId="14" fillId="0" borderId="52" xfId="0" applyFont="1" applyBorder="1" applyAlignment="1">
      <alignment horizontal="center" vertical="center" wrapText="1"/>
    </xf>
    <xf numFmtId="0" fontId="4" fillId="0" borderId="56" xfId="0" applyFont="1" applyBorder="1" applyAlignment="1">
      <alignment vertical="center"/>
    </xf>
    <xf numFmtId="0" fontId="23" fillId="0" borderId="0" xfId="0" applyFont="1" applyAlignment="1">
      <alignment vertical="center" wrapText="1" shrinkToFit="1"/>
    </xf>
    <xf numFmtId="38" fontId="18" fillId="0" borderId="75" xfId="1" applyFont="1" applyBorder="1" applyAlignment="1">
      <alignment vertical="center" shrinkToFit="1"/>
    </xf>
    <xf numFmtId="38" fontId="4" fillId="0" borderId="78" xfId="1" applyFont="1" applyBorder="1" applyAlignment="1">
      <alignment vertical="center" shrinkToFit="1"/>
    </xf>
    <xf numFmtId="40" fontId="18" fillId="0" borderId="75" xfId="0" applyNumberFormat="1" applyFont="1" applyBorder="1" applyAlignment="1">
      <alignment vertical="center" shrinkToFit="1"/>
    </xf>
    <xf numFmtId="0" fontId="24" fillId="0" borderId="51" xfId="0" applyFont="1" applyBorder="1" applyAlignment="1" applyProtection="1">
      <alignment horizontal="center" vertical="center" wrapText="1"/>
    </xf>
    <xf numFmtId="0" fontId="24" fillId="0" borderId="51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92075</xdr:rowOff>
        </xdr:from>
        <xdr:to>
          <xdr:col>6</xdr:col>
          <xdr:colOff>433145</xdr:colOff>
          <xdr:row>24</xdr:row>
          <xdr:rowOff>73025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A$4:$I$7" spid="_x0000_s11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197475"/>
              <a:ext cx="8015045" cy="1114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999"/>
  <sheetViews>
    <sheetView tabSelected="1" view="pageBreakPreview" zoomScaleNormal="100" zoomScaleSheetLayoutView="100" workbookViewId="0">
      <selection activeCell="B1" sqref="B1:G1"/>
    </sheetView>
  </sheetViews>
  <sheetFormatPr defaultColWidth="14.453125" defaultRowHeight="15" customHeight="1"/>
  <cols>
    <col min="1" max="1" width="2.7265625" style="112" customWidth="1"/>
    <col min="2" max="2" width="24.7265625" style="112" customWidth="1"/>
    <col min="3" max="5" width="25.81640625" style="112" customWidth="1"/>
    <col min="6" max="26" width="8.7265625" style="112" customWidth="1"/>
    <col min="27" max="16384" width="14.453125" style="112"/>
  </cols>
  <sheetData>
    <row r="1" spans="1:26" ht="45" customHeight="1">
      <c r="B1" s="153" t="s">
        <v>96</v>
      </c>
      <c r="C1" s="153"/>
      <c r="D1" s="153"/>
      <c r="E1" s="153"/>
      <c r="F1" s="153"/>
      <c r="G1" s="153"/>
    </row>
    <row r="2" spans="1:26" ht="28">
      <c r="B2" s="157" t="s">
        <v>0</v>
      </c>
      <c r="C2" s="158"/>
      <c r="D2" s="158"/>
      <c r="E2" s="158"/>
    </row>
    <row r="3" spans="1:26" ht="22.5" customHeight="1">
      <c r="A3" s="113"/>
      <c r="B3" s="114"/>
      <c r="C3" s="114" t="s">
        <v>1</v>
      </c>
      <c r="D3" s="114"/>
      <c r="E3" s="114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6" ht="22.5" customHeight="1">
      <c r="B4" s="159" t="s">
        <v>2</v>
      </c>
      <c r="C4" s="115" t="s">
        <v>3</v>
      </c>
      <c r="D4" s="116" t="s">
        <v>4</v>
      </c>
      <c r="E4" s="117" t="s">
        <v>5</v>
      </c>
    </row>
    <row r="5" spans="1:26" ht="22.5" customHeight="1">
      <c r="B5" s="160"/>
      <c r="C5" s="121"/>
      <c r="D5" s="122"/>
      <c r="E5" s="123"/>
    </row>
    <row r="6" spans="1:26" ht="22.5" customHeight="1"/>
    <row r="7" spans="1:26" ht="22.5" customHeight="1">
      <c r="A7" s="113"/>
      <c r="B7" s="114"/>
      <c r="C7" s="114" t="s">
        <v>6</v>
      </c>
      <c r="D7" s="114"/>
      <c r="E7" s="114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26" ht="22.5" customHeight="1" thickBot="1">
      <c r="B8" s="159" t="s">
        <v>7</v>
      </c>
      <c r="C8" s="118" t="s">
        <v>97</v>
      </c>
      <c r="D8" s="162"/>
      <c r="E8" s="163"/>
    </row>
    <row r="9" spans="1:26" ht="22.5" customHeight="1">
      <c r="B9" s="161"/>
      <c r="C9" s="164" t="s">
        <v>123</v>
      </c>
      <c r="D9" s="116" t="s">
        <v>9</v>
      </c>
      <c r="E9" s="117" t="s">
        <v>10</v>
      </c>
    </row>
    <row r="10" spans="1:26" ht="22.5" customHeight="1">
      <c r="B10" s="161"/>
      <c r="C10" s="165"/>
      <c r="D10" s="167"/>
      <c r="E10" s="150"/>
    </row>
    <row r="11" spans="1:26" ht="22.5" customHeight="1">
      <c r="B11" s="161"/>
      <c r="C11" s="165"/>
      <c r="D11" s="168"/>
      <c r="E11" s="151"/>
    </row>
    <row r="12" spans="1:26" ht="22.5" customHeight="1" thickBot="1">
      <c r="B12" s="160"/>
      <c r="C12" s="166"/>
      <c r="D12" s="169"/>
      <c r="E12" s="152"/>
    </row>
    <row r="13" spans="1:26" ht="22.5" customHeight="1"/>
    <row r="14" spans="1:26" ht="22.5" customHeight="1">
      <c r="A14" s="113"/>
      <c r="B14" s="114"/>
      <c r="C14" s="114" t="s">
        <v>11</v>
      </c>
      <c r="D14" s="114"/>
      <c r="E14" s="114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26" ht="22.5" customHeight="1" thickBot="1">
      <c r="B15" s="154" t="s">
        <v>12</v>
      </c>
      <c r="C15" s="118" t="s">
        <v>8</v>
      </c>
      <c r="D15" s="162"/>
      <c r="E15" s="163"/>
    </row>
    <row r="16" spans="1:26" ht="22.5" customHeight="1">
      <c r="B16" s="155"/>
      <c r="C16" s="164" t="s">
        <v>123</v>
      </c>
      <c r="D16" s="116" t="s">
        <v>9</v>
      </c>
      <c r="E16" s="117" t="s">
        <v>10</v>
      </c>
    </row>
    <row r="17" spans="2:5" ht="22.5" customHeight="1">
      <c r="B17" s="155"/>
      <c r="C17" s="165"/>
      <c r="D17" s="167"/>
      <c r="E17" s="150"/>
    </row>
    <row r="18" spans="2:5" ht="22.5" customHeight="1">
      <c r="B18" s="155"/>
      <c r="C18" s="165"/>
      <c r="D18" s="168"/>
      <c r="E18" s="151"/>
    </row>
    <row r="19" spans="2:5" ht="22.5" customHeight="1" thickBot="1">
      <c r="B19" s="156"/>
      <c r="C19" s="166"/>
      <c r="D19" s="169"/>
      <c r="E19" s="152"/>
    </row>
    <row r="20" spans="2:5" ht="22.5" customHeight="1"/>
    <row r="21" spans="2:5" ht="13.5" customHeight="1"/>
    <row r="22" spans="2:5" ht="13.5" customHeight="1"/>
    <row r="23" spans="2:5" ht="13.5" customHeight="1"/>
    <row r="24" spans="2:5" ht="26.25" customHeight="1"/>
    <row r="25" spans="2:5" ht="29.25" customHeight="1"/>
    <row r="26" spans="2:5" ht="29.25" customHeight="1">
      <c r="E26" s="119"/>
    </row>
    <row r="28" spans="2:5" ht="13.5" customHeight="1"/>
    <row r="29" spans="2:5" ht="13.5" customHeight="1">
      <c r="C29" s="120"/>
    </row>
    <row r="30" spans="2:5" ht="13.5" customHeight="1"/>
    <row r="31" spans="2:5" ht="13.5" customHeight="1"/>
    <row r="32" spans="2: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sheetProtection selectLockedCells="1"/>
  <mergeCells count="13">
    <mergeCell ref="E17:E19"/>
    <mergeCell ref="B1:G1"/>
    <mergeCell ref="B15:B19"/>
    <mergeCell ref="B2:E2"/>
    <mergeCell ref="B4:B5"/>
    <mergeCell ref="B8:B12"/>
    <mergeCell ref="D8:E8"/>
    <mergeCell ref="D15:E15"/>
    <mergeCell ref="C9:C12"/>
    <mergeCell ref="D10:D12"/>
    <mergeCell ref="E10:E12"/>
    <mergeCell ref="C16:C19"/>
    <mergeCell ref="D17:D19"/>
  </mergeCells>
  <phoneticPr fontId="26"/>
  <pageMargins left="1.3385826771653544" right="0.70866141732283472" top="0.62992125984251968" bottom="0.39370078740157483" header="0" footer="0"/>
  <pageSetup paperSize="9" scale="90" orientation="landscape" r:id="rId1"/>
  <rowBreaks count="1" manualBreakCount="1">
    <brk id="2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1000"/>
  <sheetViews>
    <sheetView view="pageBreakPreview" zoomScaleNormal="100" zoomScaleSheetLayoutView="100" workbookViewId="0">
      <selection activeCell="B9" sqref="B9"/>
    </sheetView>
  </sheetViews>
  <sheetFormatPr defaultColWidth="14.453125" defaultRowHeight="15" customHeight="1"/>
  <cols>
    <col min="1" max="1" width="11.54296875" customWidth="1"/>
    <col min="2" max="5" width="20.54296875" customWidth="1"/>
    <col min="6" max="6" width="7.1796875" customWidth="1"/>
    <col min="7" max="26" width="8.7265625" customWidth="1"/>
  </cols>
  <sheetData>
    <row r="1" spans="1:26" ht="19">
      <c r="A1" s="172" t="s">
        <v>13</v>
      </c>
      <c r="B1" s="173"/>
      <c r="C1" s="173"/>
      <c r="D1" s="173"/>
      <c r="E1" s="1" t="s">
        <v>14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5">
      <c r="A2" s="2" t="s">
        <v>15</v>
      </c>
      <c r="B2" s="2"/>
      <c r="C2" s="2"/>
      <c r="D2" s="2"/>
      <c r="E2" s="1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>
      <c r="A3" s="36"/>
      <c r="B3" s="4" t="s">
        <v>3</v>
      </c>
      <c r="C3" s="4" t="s">
        <v>4</v>
      </c>
      <c r="D3" s="4" t="s">
        <v>5</v>
      </c>
      <c r="E3" s="4" t="s">
        <v>17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4" t="s">
        <v>18</v>
      </c>
      <c r="B4" s="37"/>
      <c r="C4" s="37">
        <v>478800</v>
      </c>
      <c r="D4" s="37">
        <v>606981.59999999986</v>
      </c>
      <c r="E4" s="37">
        <f t="shared" ref="E4:E6" si="0">SUM(C4:D4)</f>
        <v>1085781.5999999999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>
      <c r="A5" s="4" t="s">
        <v>19</v>
      </c>
      <c r="B5" s="37"/>
      <c r="C5" s="37">
        <v>350800.8</v>
      </c>
      <c r="D5" s="37">
        <v>499671.49999999994</v>
      </c>
      <c r="E5" s="37">
        <f t="shared" si="0"/>
        <v>850472.29999999993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>
      <c r="A6" s="4" t="s">
        <v>20</v>
      </c>
      <c r="B6" s="37"/>
      <c r="C6" s="37">
        <v>386918.71428571426</v>
      </c>
      <c r="D6" s="37">
        <v>388589.11479591829</v>
      </c>
      <c r="E6" s="37">
        <f t="shared" si="0"/>
        <v>775507.82908163255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>
      <c r="A7" s="4" t="s">
        <v>21</v>
      </c>
      <c r="B7" s="37">
        <v>312057.89999999997</v>
      </c>
      <c r="C7" s="37"/>
      <c r="D7" s="37">
        <v>399239.39999999997</v>
      </c>
      <c r="E7" s="37">
        <f t="shared" ref="E7:E9" si="1">SUM(B7,D7)</f>
        <v>711297.29999999993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>
      <c r="A8" s="4" t="s">
        <v>22</v>
      </c>
      <c r="B8" s="37">
        <v>373464</v>
      </c>
      <c r="C8" s="37"/>
      <c r="D8" s="37">
        <v>480694.29999999993</v>
      </c>
      <c r="E8" s="37">
        <f t="shared" si="1"/>
        <v>854158.29999999993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>
      <c r="A9" s="4" t="s">
        <v>23</v>
      </c>
      <c r="B9" s="37">
        <v>308347.2</v>
      </c>
      <c r="C9" s="37"/>
      <c r="D9" s="37">
        <v>421013.39999999997</v>
      </c>
      <c r="E9" s="37">
        <f t="shared" si="1"/>
        <v>729360.6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>
      <c r="A10" s="4" t="s">
        <v>24</v>
      </c>
      <c r="B10" s="37"/>
      <c r="C10" s="37">
        <v>445257.39999999997</v>
      </c>
      <c r="D10" s="37">
        <v>481068.60000000003</v>
      </c>
      <c r="E10" s="37">
        <f t="shared" ref="E10:E15" si="2">SUM(C10:D10)</f>
        <v>926326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>
      <c r="A11" s="4" t="s">
        <v>25</v>
      </c>
      <c r="B11" s="37"/>
      <c r="C11" s="37">
        <v>390887</v>
      </c>
      <c r="D11" s="37">
        <v>448867.39999999991</v>
      </c>
      <c r="E11" s="37">
        <f t="shared" si="2"/>
        <v>839754.39999999991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>
      <c r="A12" s="4" t="s">
        <v>26</v>
      </c>
      <c r="B12" s="37"/>
      <c r="C12" s="37">
        <v>409640</v>
      </c>
      <c r="D12" s="37">
        <v>516053.29999999993</v>
      </c>
      <c r="E12" s="37">
        <f t="shared" si="2"/>
        <v>925693.29999999993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>
      <c r="A13" s="4" t="s">
        <v>27</v>
      </c>
      <c r="B13" s="37"/>
      <c r="C13" s="37">
        <v>403202.8</v>
      </c>
      <c r="D13" s="37">
        <v>603367.80000000005</v>
      </c>
      <c r="E13" s="37">
        <f t="shared" si="2"/>
        <v>1006570.6000000001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>
      <c r="A14" s="4" t="s">
        <v>28</v>
      </c>
      <c r="B14" s="37"/>
      <c r="C14" s="37">
        <v>310422</v>
      </c>
      <c r="D14" s="37">
        <v>284097.5</v>
      </c>
      <c r="E14" s="37">
        <f t="shared" si="2"/>
        <v>594519.5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>
      <c r="A15" s="4" t="s">
        <v>29</v>
      </c>
      <c r="B15" s="37"/>
      <c r="C15" s="37">
        <v>440136.89999999997</v>
      </c>
      <c r="D15" s="37">
        <v>498067.89999999997</v>
      </c>
      <c r="E15" s="37">
        <f t="shared" si="2"/>
        <v>938204.79999999993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>
      <c r="A16" s="4" t="s">
        <v>30</v>
      </c>
      <c r="B16" s="37">
        <f>SUM(B7:B9)</f>
        <v>993869.09999999986</v>
      </c>
      <c r="C16" s="37">
        <f>SUM(C4:C6,C10:C15)</f>
        <v>3616065.614285714</v>
      </c>
      <c r="D16" s="37">
        <f t="shared" ref="D16:E16" si="3">SUM(D4:D15)</f>
        <v>5627711.8147959178</v>
      </c>
      <c r="E16" s="37">
        <f t="shared" si="3"/>
        <v>10237646.529081633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>
      <c r="A17" s="2"/>
      <c r="B17" s="5"/>
      <c r="C17" s="5"/>
      <c r="D17" s="5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>
      <c r="A18" s="2" t="s">
        <v>31</v>
      </c>
      <c r="B18" s="5"/>
      <c r="C18" s="5"/>
      <c r="D18" s="5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>
      <c r="A19" s="2"/>
      <c r="B19" s="5"/>
      <c r="C19" s="5"/>
      <c r="D19" s="5"/>
      <c r="E19" s="1" t="s">
        <v>16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>
      <c r="A20" s="36"/>
      <c r="B20" s="7" t="s">
        <v>3</v>
      </c>
      <c r="C20" s="7" t="s">
        <v>4</v>
      </c>
      <c r="D20" s="7" t="s">
        <v>5</v>
      </c>
      <c r="E20" s="7" t="s">
        <v>17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5">
      <c r="A21" s="4" t="s">
        <v>98</v>
      </c>
      <c r="B21" s="37"/>
      <c r="C21" s="37">
        <v>464941</v>
      </c>
      <c r="D21" s="37">
        <v>601727</v>
      </c>
      <c r="E21" s="37">
        <f t="shared" ref="E21:E23" si="4">SUM(C21:D21)</f>
        <v>1066668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5">
      <c r="A22" s="4" t="s">
        <v>99</v>
      </c>
      <c r="B22" s="38"/>
      <c r="C22" s="38">
        <v>395145</v>
      </c>
      <c r="D22" s="38">
        <v>650069</v>
      </c>
      <c r="E22" s="38">
        <f t="shared" si="4"/>
        <v>1045214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5">
      <c r="A23" s="4" t="s">
        <v>100</v>
      </c>
      <c r="B23" s="37"/>
      <c r="C23" s="37">
        <v>414559</v>
      </c>
      <c r="D23" s="37">
        <v>474931</v>
      </c>
      <c r="E23" s="37">
        <f t="shared" si="4"/>
        <v>889490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5">
      <c r="A24" s="4" t="s">
        <v>101</v>
      </c>
      <c r="B24" s="38">
        <v>209619</v>
      </c>
      <c r="C24" s="38"/>
      <c r="D24" s="38">
        <v>289036</v>
      </c>
      <c r="E24" s="38">
        <f t="shared" ref="E24:E26" si="5">SUM(B24,D24)</f>
        <v>498655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5">
      <c r="A25" s="4" t="s">
        <v>102</v>
      </c>
      <c r="B25" s="37">
        <v>331703</v>
      </c>
      <c r="C25" s="37"/>
      <c r="D25" s="37">
        <v>495071</v>
      </c>
      <c r="E25" s="37">
        <f t="shared" si="5"/>
        <v>826774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5">
      <c r="A26" s="4" t="s">
        <v>103</v>
      </c>
      <c r="B26" s="38">
        <v>309994</v>
      </c>
      <c r="C26" s="38"/>
      <c r="D26" s="38">
        <v>458124</v>
      </c>
      <c r="E26" s="38">
        <f t="shared" si="5"/>
        <v>768118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5">
      <c r="A27" s="4" t="s">
        <v>104</v>
      </c>
      <c r="B27" s="38"/>
      <c r="C27" s="38">
        <v>444754</v>
      </c>
      <c r="D27" s="38">
        <v>520701</v>
      </c>
      <c r="E27" s="38">
        <f t="shared" ref="E27:E32" si="6">SUM(C27:D27)</f>
        <v>965455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5">
      <c r="A28" s="4" t="s">
        <v>105</v>
      </c>
      <c r="B28" s="37"/>
      <c r="C28" s="37">
        <v>390112</v>
      </c>
      <c r="D28" s="37">
        <v>526722</v>
      </c>
      <c r="E28" s="37">
        <f t="shared" si="6"/>
        <v>916834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5">
      <c r="A29" s="4" t="s">
        <v>106</v>
      </c>
      <c r="B29" s="39"/>
      <c r="C29" s="39">
        <v>384391</v>
      </c>
      <c r="D29" s="39">
        <v>577035</v>
      </c>
      <c r="E29" s="39">
        <f t="shared" si="6"/>
        <v>961426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5">
      <c r="A30" s="4" t="s">
        <v>107</v>
      </c>
      <c r="B30" s="39"/>
      <c r="C30" s="39">
        <v>430520</v>
      </c>
      <c r="D30" s="39">
        <v>665140</v>
      </c>
      <c r="E30" s="39">
        <f t="shared" si="6"/>
        <v>1095660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5">
      <c r="A31" s="4" t="s">
        <v>108</v>
      </c>
      <c r="B31" s="37"/>
      <c r="C31" s="37">
        <v>193472</v>
      </c>
      <c r="D31" s="37">
        <v>267856</v>
      </c>
      <c r="E31" s="37">
        <f t="shared" si="6"/>
        <v>461328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5">
      <c r="A32" s="4" t="s">
        <v>109</v>
      </c>
      <c r="B32" s="37"/>
      <c r="C32" s="37">
        <v>453724</v>
      </c>
      <c r="D32" s="37">
        <v>579142</v>
      </c>
      <c r="E32" s="37">
        <f t="shared" si="6"/>
        <v>1032866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5">
      <c r="A33" s="4" t="s">
        <v>30</v>
      </c>
      <c r="B33" s="37">
        <f>SUM(B24:B26)</f>
        <v>851316</v>
      </c>
      <c r="C33" s="37">
        <f>SUM(C21:C23,C27:C32)</f>
        <v>3571618</v>
      </c>
      <c r="D33" s="37">
        <f t="shared" ref="D33:E33" si="7">SUM(D21:D32)</f>
        <v>6105554</v>
      </c>
      <c r="E33" s="37">
        <f t="shared" si="7"/>
        <v>10528488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5">
      <c r="A34" s="2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5">
      <c r="A35" s="174" t="s">
        <v>93</v>
      </c>
      <c r="B35" s="175"/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5">
      <c r="A36" s="174" t="s">
        <v>94</v>
      </c>
      <c r="B36" s="175"/>
      <c r="C36" s="175"/>
      <c r="D36" s="175"/>
      <c r="E36" s="17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5">
      <c r="A37" s="174" t="s">
        <v>91</v>
      </c>
      <c r="B37" s="175"/>
      <c r="C37" s="175"/>
      <c r="D37" s="175"/>
      <c r="E37" s="17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>
      <c r="A38" s="174" t="s">
        <v>92</v>
      </c>
      <c r="B38" s="175"/>
      <c r="C38" s="175"/>
      <c r="D38" s="175"/>
      <c r="E38" s="17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5">
      <c r="A39" s="174" t="s">
        <v>33</v>
      </c>
      <c r="B39" s="175"/>
      <c r="C39" s="175"/>
      <c r="D39" s="175"/>
      <c r="E39" s="17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5">
      <c r="A40" s="176"/>
      <c r="B40" s="173"/>
      <c r="C40" s="173"/>
      <c r="D40" s="173"/>
      <c r="E40" s="17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5">
      <c r="A42" s="2" t="s">
        <v>34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5">
      <c r="A43" s="2"/>
      <c r="B43" s="170" t="s">
        <v>110</v>
      </c>
      <c r="C43" s="17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5">
      <c r="A44" s="2"/>
      <c r="B44" s="3" t="s">
        <v>35</v>
      </c>
      <c r="C44" s="8">
        <v>0.45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5">
      <c r="A45" s="2"/>
      <c r="B45" s="3" t="s">
        <v>36</v>
      </c>
      <c r="C45" s="8">
        <v>0.42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5">
      <c r="A46" s="2"/>
      <c r="B46" s="3" t="s">
        <v>37</v>
      </c>
      <c r="C46" s="8">
        <v>0.44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5">
      <c r="A47" s="2"/>
      <c r="B47" s="3" t="s">
        <v>38</v>
      </c>
      <c r="C47" s="8">
        <v>0.44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5">
      <c r="A48" s="2"/>
      <c r="B48" s="170" t="s">
        <v>111</v>
      </c>
      <c r="C48" s="17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5">
      <c r="A49" s="2"/>
      <c r="B49" s="3" t="s">
        <v>35</v>
      </c>
      <c r="C49" s="8">
        <v>0.66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5">
      <c r="A50" s="2"/>
      <c r="B50" s="3" t="s">
        <v>36</v>
      </c>
      <c r="C50" s="8">
        <v>0.53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5">
      <c r="A51" s="2"/>
      <c r="B51" s="3" t="s">
        <v>37</v>
      </c>
      <c r="C51" s="8">
        <v>0.53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5">
      <c r="A52" s="2"/>
      <c r="B52" s="3" t="s">
        <v>38</v>
      </c>
      <c r="C52" s="8">
        <v>0.52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5">
      <c r="A53" s="2"/>
      <c r="B53" s="170" t="s">
        <v>112</v>
      </c>
      <c r="C53" s="17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5">
      <c r="A54" s="2"/>
      <c r="B54" s="3" t="s">
        <v>35</v>
      </c>
      <c r="C54" s="8">
        <v>0.51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5">
      <c r="A55" s="2"/>
      <c r="B55" s="3" t="s">
        <v>36</v>
      </c>
      <c r="C55" s="8">
        <v>0.44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5">
      <c r="A56" s="2"/>
      <c r="B56" s="3" t="s">
        <v>37</v>
      </c>
      <c r="C56" s="8">
        <v>0.4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5">
      <c r="A57" s="2"/>
      <c r="B57" s="3" t="s">
        <v>38</v>
      </c>
      <c r="C57" s="8">
        <v>0.5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selectLockedCells="1" selectUnlockedCells="1"/>
  <mergeCells count="10">
    <mergeCell ref="B43:C43"/>
    <mergeCell ref="B48:C48"/>
    <mergeCell ref="B53:C53"/>
    <mergeCell ref="A1:D1"/>
    <mergeCell ref="A35:E35"/>
    <mergeCell ref="A36:E36"/>
    <mergeCell ref="A37:E37"/>
    <mergeCell ref="A38:E38"/>
    <mergeCell ref="A39:E39"/>
    <mergeCell ref="A40:E40"/>
  </mergeCells>
  <phoneticPr fontId="26"/>
  <printOptions horizontalCentered="1"/>
  <pageMargins left="0.78740157480314965" right="0" top="0.74803149606299213" bottom="0.35433070866141736" header="0" footer="0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view="pageBreakPreview" topLeftCell="A2" zoomScale="85" zoomScaleNormal="100" zoomScaleSheetLayoutView="85" workbookViewId="0">
      <selection activeCell="A3" sqref="A3"/>
    </sheetView>
  </sheetViews>
  <sheetFormatPr defaultColWidth="14.453125" defaultRowHeight="15" customHeight="1"/>
  <cols>
    <col min="1" max="1" width="5.54296875" customWidth="1"/>
    <col min="2" max="8" width="21.26953125" customWidth="1"/>
    <col min="9" max="26" width="8.7265625" customWidth="1"/>
  </cols>
  <sheetData>
    <row r="1" spans="1:26" ht="18.75" customHeight="1">
      <c r="A1" s="2"/>
      <c r="B1" s="2"/>
      <c r="C1" s="2"/>
      <c r="D1" s="2"/>
      <c r="E1" s="2"/>
      <c r="F1" s="2"/>
      <c r="G1" s="2"/>
      <c r="H1" s="1" t="s">
        <v>39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72" t="s">
        <v>40</v>
      </c>
      <c r="B2" s="173"/>
      <c r="C2" s="173"/>
      <c r="D2" s="173"/>
      <c r="E2" s="173"/>
      <c r="F2" s="173"/>
      <c r="G2" s="173"/>
      <c r="H2" s="17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9"/>
      <c r="B3" s="9"/>
      <c r="C3" s="9"/>
      <c r="D3" s="2"/>
      <c r="E3" s="2"/>
      <c r="F3" s="2"/>
      <c r="G3" s="9"/>
      <c r="H3" s="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9"/>
      <c r="B4" s="2"/>
      <c r="C4" s="2"/>
      <c r="D4" s="2"/>
      <c r="E4" s="2"/>
      <c r="F4" s="2"/>
      <c r="G4" s="2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9"/>
      <c r="B6" s="9"/>
      <c r="C6" s="9"/>
      <c r="D6" s="179"/>
      <c r="E6" s="173"/>
      <c r="F6" s="173"/>
      <c r="G6" s="9"/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2" t="s">
        <v>41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11"/>
      <c r="B8" s="180" t="s">
        <v>3</v>
      </c>
      <c r="C8" s="181"/>
      <c r="D8" s="180" t="s">
        <v>4</v>
      </c>
      <c r="E8" s="181"/>
      <c r="F8" s="180" t="s">
        <v>5</v>
      </c>
      <c r="G8" s="181"/>
      <c r="H8" s="182" t="s">
        <v>42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">
      <c r="A9" s="12"/>
      <c r="B9" s="13" t="s">
        <v>43</v>
      </c>
      <c r="C9" s="14" t="s">
        <v>44</v>
      </c>
      <c r="D9" s="13" t="s">
        <v>43</v>
      </c>
      <c r="E9" s="14" t="s">
        <v>45</v>
      </c>
      <c r="F9" s="13" t="s">
        <v>43</v>
      </c>
      <c r="G9" s="14" t="s">
        <v>46</v>
      </c>
      <c r="H9" s="18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 thickTop="1" thickBot="1">
      <c r="A10" s="15" t="s">
        <v>18</v>
      </c>
      <c r="B10" s="98"/>
      <c r="C10" s="99"/>
      <c r="D10" s="100">
        <f>ROUND(別紙1‐1!C4,0)</f>
        <v>478800</v>
      </c>
      <c r="E10" s="101" t="str">
        <f>IF(D10*総括表!$D$5=0,"",D10*総括表!$D$5)</f>
        <v/>
      </c>
      <c r="F10" s="99">
        <f>ROUND(別紙1‐1!D4,0)</f>
        <v>606982</v>
      </c>
      <c r="G10" s="101" t="str">
        <f>IF(F10*総括表!$E$5=0,"",F10*総括表!$E$5)</f>
        <v/>
      </c>
      <c r="H10" s="99" t="str">
        <f t="shared" ref="H10:H21" si="0">IF(SUM(C10,E10,G10)=0,"",INT(SUM(C10,E10,G10)))</f>
        <v/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 thickTop="1" thickBot="1">
      <c r="A11" s="16" t="s">
        <v>19</v>
      </c>
      <c r="B11" s="102"/>
      <c r="C11" s="103"/>
      <c r="D11" s="100">
        <f>ROUND(別紙1‐1!C5,0)</f>
        <v>350801</v>
      </c>
      <c r="E11" s="101" t="str">
        <f>IF(D11*総括表!$D$5=0,"",D11*総括表!$D$5)</f>
        <v/>
      </c>
      <c r="F11" s="99">
        <f>ROUND(別紙1‐1!D5,0)</f>
        <v>499672</v>
      </c>
      <c r="G11" s="103" t="str">
        <f>IF(F11*総括表!$E$5=0,"",F11*総括表!$E$5)</f>
        <v/>
      </c>
      <c r="H11" s="103" t="str">
        <f t="shared" si="0"/>
        <v/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 thickTop="1" thickBot="1">
      <c r="A12" s="16" t="s">
        <v>20</v>
      </c>
      <c r="B12" s="102"/>
      <c r="C12" s="103"/>
      <c r="D12" s="100">
        <f>ROUND(別紙1‐1!C6,0)</f>
        <v>386919</v>
      </c>
      <c r="E12" s="101" t="str">
        <f>IF(D12*総括表!$D$5=0,"",D12*総括表!$D$5)</f>
        <v/>
      </c>
      <c r="F12" s="99">
        <f>ROUND(別紙1‐1!D6,0)</f>
        <v>388589</v>
      </c>
      <c r="G12" s="103" t="str">
        <f>IF(F12*総括表!$E$5=0,"",F12*総括表!$E$5)</f>
        <v/>
      </c>
      <c r="H12" s="103" t="str">
        <f t="shared" si="0"/>
        <v/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thickTop="1" thickBot="1">
      <c r="A13" s="17" t="s">
        <v>21</v>
      </c>
      <c r="B13" s="101">
        <f>ROUND(別紙1‐1!B7,0)</f>
        <v>312058</v>
      </c>
      <c r="C13" s="101" t="str">
        <f>IF(B13*総括表!$C$5=0,"",B13*総括表!$C$5)</f>
        <v/>
      </c>
      <c r="D13" s="104"/>
      <c r="E13" s="101"/>
      <c r="F13" s="99">
        <f>ROUND(別紙1‐1!D7,0)</f>
        <v>399239</v>
      </c>
      <c r="G13" s="101" t="str">
        <f>IF(F13*総括表!$E$5=0,"",F13*総括表!$E$5)</f>
        <v/>
      </c>
      <c r="H13" s="101" t="str">
        <f t="shared" si="0"/>
        <v/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thickTop="1" thickBot="1">
      <c r="A14" s="17" t="s">
        <v>22</v>
      </c>
      <c r="B14" s="101">
        <f>ROUND(別紙1‐1!B8,0)</f>
        <v>373464</v>
      </c>
      <c r="C14" s="101" t="str">
        <f>IF(B14*総括表!$C$5=0,"",B14*総括表!$C$5)</f>
        <v/>
      </c>
      <c r="D14" s="104"/>
      <c r="E14" s="101"/>
      <c r="F14" s="99">
        <f>ROUND(別紙1‐1!D8,0)</f>
        <v>480694</v>
      </c>
      <c r="G14" s="101" t="str">
        <f>IF(F14*総括表!$E$5=0,"",F14*総括表!$E$5)</f>
        <v/>
      </c>
      <c r="H14" s="101" t="str">
        <f t="shared" si="0"/>
        <v/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thickTop="1" thickBot="1">
      <c r="A15" s="17" t="s">
        <v>23</v>
      </c>
      <c r="B15" s="101">
        <f>ROUND(別紙1‐1!B9,0)</f>
        <v>308347</v>
      </c>
      <c r="C15" s="101" t="str">
        <f>IF(B15*総括表!$C$5=0,"",B15*総括表!$C$5)</f>
        <v/>
      </c>
      <c r="D15" s="104"/>
      <c r="E15" s="101"/>
      <c r="F15" s="99">
        <f>ROUND(別紙1‐1!D9,0)</f>
        <v>421013</v>
      </c>
      <c r="G15" s="101" t="str">
        <f>IF(F15*総括表!$E$5=0,"",F15*総括表!$E$5)</f>
        <v/>
      </c>
      <c r="H15" s="101" t="str">
        <f t="shared" si="0"/>
        <v/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thickTop="1" thickBot="1">
      <c r="A16" s="16" t="s">
        <v>24</v>
      </c>
      <c r="B16" s="102"/>
      <c r="C16" s="103"/>
      <c r="D16" s="103">
        <f>ROUND(別紙1‐1!C10,0)</f>
        <v>445257</v>
      </c>
      <c r="E16" s="101" t="str">
        <f>IF(D16*総括表!$D$5=0,"",D16*総括表!$D$5)</f>
        <v/>
      </c>
      <c r="F16" s="99">
        <f>ROUND(別紙1‐1!D10,0)</f>
        <v>481069</v>
      </c>
      <c r="G16" s="103" t="str">
        <f>IF(F16*総括表!$E$5=0,"",F16*総括表!$E$5)</f>
        <v/>
      </c>
      <c r="H16" s="103" t="str">
        <f t="shared" si="0"/>
        <v/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thickTop="1" thickBot="1">
      <c r="A17" s="16" t="s">
        <v>25</v>
      </c>
      <c r="B17" s="102"/>
      <c r="C17" s="103"/>
      <c r="D17" s="103">
        <f>ROUND(別紙1‐1!C11,0)</f>
        <v>390887</v>
      </c>
      <c r="E17" s="101" t="str">
        <f>IF(D17*総括表!$D$5=0,"",D17*総括表!$D$5)</f>
        <v/>
      </c>
      <c r="F17" s="99">
        <f>ROUND(別紙1‐1!D11,0)</f>
        <v>448867</v>
      </c>
      <c r="G17" s="103" t="str">
        <f>IF(F17*総括表!$E$5=0,"",F17*総括表!$E$5)</f>
        <v/>
      </c>
      <c r="H17" s="103" t="str">
        <f t="shared" si="0"/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thickTop="1" thickBot="1">
      <c r="A18" s="16" t="s">
        <v>26</v>
      </c>
      <c r="B18" s="102"/>
      <c r="C18" s="103"/>
      <c r="D18" s="103">
        <f>ROUND(別紙1‐1!C12,0)</f>
        <v>409640</v>
      </c>
      <c r="E18" s="101" t="str">
        <f>IF(D18*総括表!$D$5=0,"",D18*総括表!$D$5)</f>
        <v/>
      </c>
      <c r="F18" s="99">
        <f>ROUND(別紙1‐1!D12,0)</f>
        <v>516053</v>
      </c>
      <c r="G18" s="103" t="str">
        <f>IF(F18*総括表!$E$5=0,"",F18*総括表!$E$5)</f>
        <v/>
      </c>
      <c r="H18" s="103" t="str">
        <f t="shared" si="0"/>
        <v/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thickTop="1" thickBot="1">
      <c r="A19" s="16" t="s">
        <v>27</v>
      </c>
      <c r="B19" s="102"/>
      <c r="C19" s="103"/>
      <c r="D19" s="103">
        <f>ROUND(別紙1‐1!C13,0)</f>
        <v>403203</v>
      </c>
      <c r="E19" s="101" t="str">
        <f>IF(D19*総括表!$D$5=0,"",D19*総括表!$D$5)</f>
        <v/>
      </c>
      <c r="F19" s="99">
        <f>ROUND(別紙1‐1!D13,0)</f>
        <v>603368</v>
      </c>
      <c r="G19" s="103" t="str">
        <f>IF(F19*総括表!$E$5=0,"",F19*総括表!$E$5)</f>
        <v/>
      </c>
      <c r="H19" s="103" t="str">
        <f t="shared" si="0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thickTop="1" thickBot="1">
      <c r="A20" s="16" t="s">
        <v>28</v>
      </c>
      <c r="B20" s="102"/>
      <c r="C20" s="103"/>
      <c r="D20" s="103">
        <f>ROUND(別紙1‐1!C14,0)</f>
        <v>310422</v>
      </c>
      <c r="E20" s="101" t="str">
        <f>IF(D20*総括表!$D$5=0,"",D20*総括表!$D$5)</f>
        <v/>
      </c>
      <c r="F20" s="99">
        <f>ROUND(別紙1‐1!D14,0)</f>
        <v>284098</v>
      </c>
      <c r="G20" s="103" t="str">
        <f>IF(F20*総括表!$E$5=0,"",F20*総括表!$E$5)</f>
        <v/>
      </c>
      <c r="H20" s="103" t="str">
        <f t="shared" si="0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thickTop="1" thickBot="1">
      <c r="A21" s="18" t="s">
        <v>29</v>
      </c>
      <c r="B21" s="105"/>
      <c r="C21" s="106"/>
      <c r="D21" s="103">
        <f>ROUND(別紙1‐1!C15,0)</f>
        <v>440137</v>
      </c>
      <c r="E21" s="101" t="str">
        <f>IF(D21*総括表!$D$5=0,"",D21*総括表!$D$5)</f>
        <v/>
      </c>
      <c r="F21" s="99">
        <f>ROUND(別紙1‐1!D15,0)</f>
        <v>498068</v>
      </c>
      <c r="G21" s="106" t="str">
        <f>IF(F21*総括表!$E$5=0,"",F21*総括表!$E$5)</f>
        <v/>
      </c>
      <c r="H21" s="107" t="str">
        <f t="shared" si="0"/>
        <v/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thickTop="1" thickBot="1">
      <c r="A22" s="19"/>
      <c r="B22" s="108">
        <f>SUM(B13:B15)</f>
        <v>993869</v>
      </c>
      <c r="C22" s="109"/>
      <c r="D22" s="110">
        <f>SUM(D10:D12,D16:D21)</f>
        <v>3616066</v>
      </c>
      <c r="E22" s="109"/>
      <c r="F22" s="110">
        <f>SUM(F10:F21)</f>
        <v>5627712</v>
      </c>
      <c r="G22" s="109"/>
      <c r="H22" s="111" t="str">
        <f>IF(SUM(H10:H21)=0,"",SUM(H10:H21))</f>
        <v/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9"/>
      <c r="B23" s="21"/>
      <c r="C23" s="22"/>
      <c r="D23" s="21"/>
      <c r="E23" s="22"/>
      <c r="F23" s="21"/>
      <c r="G23" s="22"/>
      <c r="H23" s="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9"/>
      <c r="B24" s="21"/>
      <c r="C24" s="22"/>
      <c r="D24" s="21"/>
      <c r="E24" s="22"/>
      <c r="F24" s="177" t="s">
        <v>122</v>
      </c>
      <c r="G24" s="178"/>
      <c r="H24" s="20" t="str">
        <f>H22</f>
        <v/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>
      <c r="A26" s="2"/>
      <c r="B26" s="2"/>
      <c r="C26" s="2"/>
      <c r="D26" s="2"/>
      <c r="E26" s="144"/>
      <c r="F26" s="147"/>
      <c r="G26" s="146"/>
      <c r="H26" s="14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2" t="s">
        <v>47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2" t="s">
        <v>48</v>
      </c>
      <c r="B28" s="34"/>
      <c r="C28" s="34"/>
      <c r="D28" s="34"/>
      <c r="E28" s="34"/>
      <c r="F28" s="34"/>
      <c r="G28" s="34"/>
      <c r="H28" s="3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2" t="s">
        <v>49</v>
      </c>
      <c r="B29" s="34"/>
      <c r="C29" s="34"/>
      <c r="D29" s="34"/>
      <c r="E29" s="34"/>
      <c r="F29" s="34"/>
      <c r="G29" s="34"/>
      <c r="H29" s="3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"/>
      <c r="B30" s="34"/>
      <c r="C30" s="34"/>
      <c r="D30" s="34"/>
      <c r="E30" s="34"/>
      <c r="F30" s="34"/>
      <c r="G30" s="34"/>
      <c r="H30" s="3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n8FLqBxRvIFn1BKFU6fSlI1KI3YmOAGLimciv1JtDcGLY+HBY9t7wKoEbOSflOvUohTnxnEMxjXzUo4+PzurZQ==" saltValue="MKOx8FUbfXn5eDfB5DG7dQ==" spinCount="100000" sheet="1"/>
  <mergeCells count="7">
    <mergeCell ref="F24:G24"/>
    <mergeCell ref="A2:H2"/>
    <mergeCell ref="D6:F6"/>
    <mergeCell ref="B8:C8"/>
    <mergeCell ref="D8:E8"/>
    <mergeCell ref="F8:G8"/>
    <mergeCell ref="H8:H9"/>
  </mergeCells>
  <phoneticPr fontId="26"/>
  <printOptions horizontalCentered="1"/>
  <pageMargins left="0" right="0" top="0.94488188976377963" bottom="0.55118110236220474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Z1000"/>
  <sheetViews>
    <sheetView view="pageBreakPreview" zoomScale="60" zoomScaleNormal="100" workbookViewId="0">
      <selection activeCell="N6" sqref="N6"/>
    </sheetView>
  </sheetViews>
  <sheetFormatPr defaultColWidth="14.453125" defaultRowHeight="15" customHeight="1"/>
  <cols>
    <col min="1" max="1" width="4.453125" customWidth="1"/>
    <col min="2" max="2" width="10" customWidth="1"/>
    <col min="3" max="14" width="11" customWidth="1"/>
    <col min="15" max="15" width="12.26953125" customWidth="1"/>
    <col min="16" max="26" width="8.7265625" customWidth="1"/>
  </cols>
  <sheetData>
    <row r="1" spans="1:26" ht="32.25" customHeight="1">
      <c r="A1" s="194" t="s">
        <v>50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40" t="s">
        <v>51</v>
      </c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32.25" customHeight="1">
      <c r="A2" s="185" t="s">
        <v>52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2.2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 t="s">
        <v>53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32.25" customHeight="1">
      <c r="A4" s="190" t="s">
        <v>54</v>
      </c>
      <c r="B4" s="190" t="s">
        <v>55</v>
      </c>
      <c r="C4" s="188" t="s">
        <v>113</v>
      </c>
      <c r="D4" s="189"/>
      <c r="E4" s="189"/>
      <c r="F4" s="189"/>
      <c r="G4" s="189"/>
      <c r="H4" s="189"/>
      <c r="I4" s="189"/>
      <c r="J4" s="189"/>
      <c r="K4" s="192"/>
      <c r="L4" s="188" t="s">
        <v>114</v>
      </c>
      <c r="M4" s="189"/>
      <c r="N4" s="192"/>
      <c r="O4" s="43" t="s">
        <v>17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32.25" customHeight="1">
      <c r="A5" s="191"/>
      <c r="B5" s="191"/>
      <c r="C5" s="44" t="s">
        <v>18</v>
      </c>
      <c r="D5" s="44" t="s">
        <v>19</v>
      </c>
      <c r="E5" s="44" t="s">
        <v>20</v>
      </c>
      <c r="F5" s="44" t="s">
        <v>21</v>
      </c>
      <c r="G5" s="44" t="s">
        <v>22</v>
      </c>
      <c r="H5" s="44" t="s">
        <v>23</v>
      </c>
      <c r="I5" s="44" t="s">
        <v>24</v>
      </c>
      <c r="J5" s="44" t="s">
        <v>25</v>
      </c>
      <c r="K5" s="44" t="s">
        <v>26</v>
      </c>
      <c r="L5" s="44" t="s">
        <v>27</v>
      </c>
      <c r="M5" s="44" t="s">
        <v>28</v>
      </c>
      <c r="N5" s="44" t="s">
        <v>29</v>
      </c>
      <c r="O5" s="45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32.25" customHeight="1">
      <c r="A6" s="44">
        <v>1</v>
      </c>
      <c r="B6" s="46" t="s">
        <v>56</v>
      </c>
      <c r="C6" s="47">
        <f t="shared" ref="C6:F6" si="0">ROUND(K12,-3)</f>
        <v>153000</v>
      </c>
      <c r="D6" s="47">
        <f t="shared" si="0"/>
        <v>151000</v>
      </c>
      <c r="E6" s="47">
        <f t="shared" si="0"/>
        <v>254000</v>
      </c>
      <c r="F6" s="47">
        <f t="shared" si="0"/>
        <v>353000</v>
      </c>
      <c r="G6" s="47">
        <f t="shared" ref="G6:N6" si="1">ROUND(C12,-3)</f>
        <v>339000</v>
      </c>
      <c r="H6" s="47">
        <f t="shared" si="1"/>
        <v>289000</v>
      </c>
      <c r="I6" s="47">
        <f t="shared" si="1"/>
        <v>192000</v>
      </c>
      <c r="J6" s="47">
        <f t="shared" si="1"/>
        <v>153000</v>
      </c>
      <c r="K6" s="47">
        <f t="shared" si="1"/>
        <v>194000</v>
      </c>
      <c r="L6" s="47">
        <f t="shared" si="1"/>
        <v>195000</v>
      </c>
      <c r="M6" s="47">
        <f t="shared" si="1"/>
        <v>184000</v>
      </c>
      <c r="N6" s="47">
        <f t="shared" si="1"/>
        <v>195000</v>
      </c>
      <c r="O6" s="25">
        <f>SUM(C6:N6)</f>
        <v>2652000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32.2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2.25" customHeight="1">
      <c r="A8" s="185" t="s">
        <v>57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2.25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 t="s">
        <v>53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32.25" customHeight="1">
      <c r="A10" s="190" t="s">
        <v>54</v>
      </c>
      <c r="B10" s="186" t="s">
        <v>55</v>
      </c>
      <c r="C10" s="188" t="s">
        <v>115</v>
      </c>
      <c r="D10" s="189"/>
      <c r="E10" s="189"/>
      <c r="F10" s="189"/>
      <c r="G10" s="189"/>
      <c r="H10" s="188" t="s">
        <v>116</v>
      </c>
      <c r="I10" s="189"/>
      <c r="J10" s="189"/>
      <c r="K10" s="189"/>
      <c r="L10" s="189"/>
      <c r="M10" s="189"/>
      <c r="N10" s="192"/>
      <c r="O10" s="190" t="s">
        <v>17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32.25" customHeight="1">
      <c r="A11" s="191"/>
      <c r="B11" s="187"/>
      <c r="C11" s="44" t="s">
        <v>22</v>
      </c>
      <c r="D11" s="44" t="s">
        <v>23</v>
      </c>
      <c r="E11" s="44" t="s">
        <v>24</v>
      </c>
      <c r="F11" s="44" t="s">
        <v>25</v>
      </c>
      <c r="G11" s="44" t="s">
        <v>26</v>
      </c>
      <c r="H11" s="44" t="s">
        <v>27</v>
      </c>
      <c r="I11" s="44" t="s">
        <v>28</v>
      </c>
      <c r="J11" s="44" t="s">
        <v>29</v>
      </c>
      <c r="K11" s="44" t="s">
        <v>18</v>
      </c>
      <c r="L11" s="44" t="s">
        <v>19</v>
      </c>
      <c r="M11" s="44" t="s">
        <v>20</v>
      </c>
      <c r="N11" s="44" t="s">
        <v>21</v>
      </c>
      <c r="O11" s="191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32.25" customHeight="1">
      <c r="A12" s="44">
        <v>1</v>
      </c>
      <c r="B12" s="46" t="s">
        <v>56</v>
      </c>
      <c r="C12" s="47">
        <v>339477</v>
      </c>
      <c r="D12" s="47">
        <v>288600</v>
      </c>
      <c r="E12" s="47">
        <v>192253</v>
      </c>
      <c r="F12" s="47">
        <v>152664</v>
      </c>
      <c r="G12" s="47">
        <v>194433</v>
      </c>
      <c r="H12" s="47">
        <v>194864</v>
      </c>
      <c r="I12" s="47">
        <v>184276</v>
      </c>
      <c r="J12" s="47">
        <v>194635</v>
      </c>
      <c r="K12" s="47">
        <v>153394</v>
      </c>
      <c r="L12" s="47">
        <v>151321</v>
      </c>
      <c r="M12" s="47">
        <v>253784</v>
      </c>
      <c r="N12" s="47">
        <v>353203</v>
      </c>
      <c r="O12" s="25">
        <f>SUM(C12:N12)</f>
        <v>2652904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32.2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2.25" customHeight="1">
      <c r="A14" s="185" t="s">
        <v>58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32.2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 t="s">
        <v>59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32.25" customHeight="1">
      <c r="A16" s="190" t="s">
        <v>54</v>
      </c>
      <c r="B16" s="186" t="s">
        <v>55</v>
      </c>
      <c r="C16" s="188" t="s">
        <v>115</v>
      </c>
      <c r="D16" s="189"/>
      <c r="E16" s="189"/>
      <c r="F16" s="189"/>
      <c r="G16" s="189"/>
      <c r="H16" s="193" t="s">
        <v>116</v>
      </c>
      <c r="I16" s="189"/>
      <c r="J16" s="189"/>
      <c r="K16" s="189"/>
      <c r="L16" s="189"/>
      <c r="M16" s="189"/>
      <c r="N16" s="192"/>
      <c r="O16" s="190" t="s">
        <v>17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32.25" customHeight="1">
      <c r="A17" s="191"/>
      <c r="B17" s="187"/>
      <c r="C17" s="44" t="s">
        <v>22</v>
      </c>
      <c r="D17" s="44" t="s">
        <v>23</v>
      </c>
      <c r="E17" s="44" t="s">
        <v>24</v>
      </c>
      <c r="F17" s="44" t="s">
        <v>25</v>
      </c>
      <c r="G17" s="44" t="s">
        <v>26</v>
      </c>
      <c r="H17" s="44" t="s">
        <v>27</v>
      </c>
      <c r="I17" s="44" t="s">
        <v>28</v>
      </c>
      <c r="J17" s="44" t="s">
        <v>29</v>
      </c>
      <c r="K17" s="44" t="s">
        <v>18</v>
      </c>
      <c r="L17" s="44" t="s">
        <v>19</v>
      </c>
      <c r="M17" s="44" t="s">
        <v>20</v>
      </c>
      <c r="N17" s="44" t="s">
        <v>21</v>
      </c>
      <c r="O17" s="191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>
      <c r="A18" s="44">
        <v>1</v>
      </c>
      <c r="B18" s="46" t="s">
        <v>56</v>
      </c>
      <c r="C18" s="48">
        <v>1298</v>
      </c>
      <c r="D18" s="48">
        <v>1270</v>
      </c>
      <c r="E18" s="48">
        <v>960</v>
      </c>
      <c r="F18" s="48">
        <v>638</v>
      </c>
      <c r="G18" s="48">
        <v>785</v>
      </c>
      <c r="H18" s="48">
        <v>845</v>
      </c>
      <c r="I18" s="48">
        <v>888</v>
      </c>
      <c r="J18" s="48">
        <v>895</v>
      </c>
      <c r="K18" s="48">
        <v>691</v>
      </c>
      <c r="L18" s="48">
        <v>941</v>
      </c>
      <c r="M18" s="48">
        <v>1147</v>
      </c>
      <c r="N18" s="48">
        <v>1272</v>
      </c>
      <c r="O18" s="25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32.2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2.25" customHeight="1">
      <c r="A20" s="185" t="s">
        <v>60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 t="s">
        <v>61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2.25" customHeight="1">
      <c r="A22" s="190" t="s">
        <v>54</v>
      </c>
      <c r="B22" s="186" t="s">
        <v>55</v>
      </c>
      <c r="C22" s="188" t="s">
        <v>115</v>
      </c>
      <c r="D22" s="189"/>
      <c r="E22" s="189"/>
      <c r="F22" s="189"/>
      <c r="G22" s="189"/>
      <c r="H22" s="188" t="s">
        <v>116</v>
      </c>
      <c r="I22" s="189"/>
      <c r="J22" s="189"/>
      <c r="K22" s="189"/>
      <c r="L22" s="189"/>
      <c r="M22" s="189"/>
      <c r="N22" s="192"/>
      <c r="O22" s="190" t="s">
        <v>17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32.25" customHeight="1">
      <c r="A23" s="191"/>
      <c r="B23" s="187"/>
      <c r="C23" s="44" t="s">
        <v>22</v>
      </c>
      <c r="D23" s="44" t="s">
        <v>23</v>
      </c>
      <c r="E23" s="44" t="s">
        <v>24</v>
      </c>
      <c r="F23" s="44" t="s">
        <v>25</v>
      </c>
      <c r="G23" s="44" t="s">
        <v>26</v>
      </c>
      <c r="H23" s="44" t="s">
        <v>27</v>
      </c>
      <c r="I23" s="44" t="s">
        <v>28</v>
      </c>
      <c r="J23" s="44" t="s">
        <v>29</v>
      </c>
      <c r="K23" s="44" t="s">
        <v>18</v>
      </c>
      <c r="L23" s="44" t="s">
        <v>19</v>
      </c>
      <c r="M23" s="44" t="s">
        <v>20</v>
      </c>
      <c r="N23" s="44" t="s">
        <v>21</v>
      </c>
      <c r="O23" s="191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32.25" customHeight="1">
      <c r="A24" s="44">
        <v>1</v>
      </c>
      <c r="B24" s="46" t="s">
        <v>56</v>
      </c>
      <c r="C24" s="48">
        <v>100</v>
      </c>
      <c r="D24" s="48">
        <v>100</v>
      </c>
      <c r="E24" s="48">
        <v>100</v>
      </c>
      <c r="F24" s="48">
        <v>100</v>
      </c>
      <c r="G24" s="48">
        <v>100</v>
      </c>
      <c r="H24" s="48">
        <v>100</v>
      </c>
      <c r="I24" s="48">
        <v>100</v>
      </c>
      <c r="J24" s="48">
        <v>100</v>
      </c>
      <c r="K24" s="48">
        <v>100</v>
      </c>
      <c r="L24" s="48">
        <v>100</v>
      </c>
      <c r="M24" s="48">
        <v>100</v>
      </c>
      <c r="N24" s="48">
        <v>100</v>
      </c>
      <c r="O24" s="25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32.2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32.25" customHeight="1">
      <c r="A26" s="41"/>
      <c r="B26" s="41" t="s">
        <v>32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32.25" customHeight="1">
      <c r="A27" s="41"/>
      <c r="B27" s="184" t="s">
        <v>62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32.25" customHeight="1">
      <c r="A28" s="41"/>
      <c r="B28" s="184" t="s">
        <v>63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32.2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32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32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32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32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32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32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32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32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32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32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2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32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32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32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32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32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32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32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32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32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32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32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32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32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32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32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32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32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32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32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32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32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32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32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32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32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32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32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32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32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32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2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32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32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2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32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32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32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32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32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32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32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32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32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32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32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32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32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32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32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32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32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32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32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32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32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32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32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32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32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32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32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32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32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32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32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32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32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32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32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32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32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32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32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32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32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32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32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32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32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32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32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32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32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32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32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32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32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32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32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32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32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32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32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32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32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32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32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32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32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32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32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32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32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32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32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32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32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32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32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32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32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32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32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32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32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32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32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32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32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32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32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32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32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32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32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32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32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32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32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32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32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32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32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32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32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32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32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32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32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32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32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32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32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32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32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32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32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32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32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32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32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32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32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32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32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32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32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32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32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32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32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32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32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32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32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32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32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32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32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32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32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32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32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32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32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32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32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32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32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32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32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32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32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32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32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32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32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32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32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32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32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32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32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32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32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32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32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32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32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32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32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32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32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32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32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32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32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32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32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32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32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32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32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32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32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32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32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32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32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32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32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32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32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32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32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32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32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32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32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32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32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32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32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32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32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32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32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32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32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32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32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32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32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32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32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32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32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32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32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32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32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32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32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32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32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32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32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32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32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32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32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32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32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32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32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32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32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32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32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32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32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32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32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32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32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32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32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32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32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32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32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32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32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32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32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32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32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32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32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32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32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32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32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32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32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32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32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32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32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32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32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32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32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32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32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32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32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32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32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32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32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32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32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32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32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32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32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32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32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32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32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32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32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32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32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32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32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32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32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32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32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32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32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32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32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32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32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32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32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32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32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32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32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32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32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32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32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32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32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32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32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32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32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32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32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32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32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32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32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32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32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32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32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32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32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32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32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32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32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32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32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32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32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32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32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32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32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32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32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32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32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32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32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32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32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32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32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32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32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32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32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32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32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32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32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32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32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32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32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32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32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32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32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32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32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32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32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32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32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32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32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32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32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32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32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32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32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32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32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32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32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32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32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32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32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32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32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32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32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32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32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32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32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32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32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32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32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32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32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32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32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32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32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32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32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32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32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32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32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32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32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32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32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32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32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32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32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32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32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32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32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32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32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32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32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32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32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32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32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32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32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32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32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32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32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32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32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32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32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32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32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32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32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32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32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32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32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32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32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32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32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32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32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32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32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32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32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32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32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32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32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32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32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32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32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32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32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32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32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32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32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32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32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32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32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32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32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32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32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32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32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32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32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32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32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32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32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32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32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32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32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32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32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32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32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32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32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32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32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32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32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32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32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32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32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32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32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32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32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32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32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32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32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32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32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32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32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32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32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32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32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32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32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32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32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32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32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32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32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32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32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32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32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32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32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32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32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32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32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32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32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32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32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32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32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32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32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32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32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32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32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32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32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32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32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32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32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32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32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32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32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32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32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32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32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32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32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32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32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32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32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32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32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32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32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32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32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32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32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32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32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32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32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32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32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32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32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32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32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32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32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32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32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32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32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32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32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32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32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32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32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32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32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32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32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32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32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32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32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32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32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32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32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32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32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32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32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32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32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32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32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32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32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32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32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32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32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32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32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32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32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32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32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32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32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32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32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32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32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32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32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32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32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32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32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32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32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32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32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32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32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32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32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32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32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32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32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32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32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32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32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32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32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32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32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32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32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32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32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32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32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32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32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32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32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32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32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32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32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32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32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32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32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32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32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32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32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32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32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32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32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32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32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32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32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32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32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32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32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32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32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32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32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32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32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32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32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32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32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32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32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32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32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32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32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32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32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32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32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32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32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32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32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32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32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32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32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32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32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32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32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32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32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32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32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32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32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32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32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32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32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32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32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32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32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32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32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32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32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32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32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32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32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32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32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32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32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32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32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32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32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32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32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32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32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32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32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32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32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32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32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32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32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32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32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32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32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32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32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32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32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32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32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32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32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32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32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32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32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32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32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32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32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32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32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32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32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32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32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32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32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32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32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32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32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32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32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32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32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32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32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32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32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32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32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32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32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32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32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32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32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32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32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32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32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32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32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32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32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32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32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32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32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32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32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32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32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32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32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32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32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32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32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32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32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32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32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32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32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32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32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32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32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32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32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32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32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32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32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32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32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32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32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32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32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32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32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32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32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32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32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32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32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32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32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32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32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32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32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32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32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32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32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32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32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32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32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32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32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32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32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32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32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32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32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32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32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32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32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32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32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32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32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32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32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32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32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32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32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32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32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32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32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32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32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32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32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32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32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32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sheetProtection selectLockedCells="1" selectUnlockedCells="1"/>
  <mergeCells count="26">
    <mergeCell ref="H10:N10"/>
    <mergeCell ref="A14:O14"/>
    <mergeCell ref="A16:A17"/>
    <mergeCell ref="H16:N16"/>
    <mergeCell ref="A1:N1"/>
    <mergeCell ref="A2:O2"/>
    <mergeCell ref="A4:A5"/>
    <mergeCell ref="B4:B5"/>
    <mergeCell ref="C4:K4"/>
    <mergeCell ref="L4:N4"/>
    <mergeCell ref="B27:O27"/>
    <mergeCell ref="B28:O28"/>
    <mergeCell ref="A8:O8"/>
    <mergeCell ref="B16:B17"/>
    <mergeCell ref="C16:G16"/>
    <mergeCell ref="A22:A23"/>
    <mergeCell ref="B22:B23"/>
    <mergeCell ref="C22:G22"/>
    <mergeCell ref="O10:O11"/>
    <mergeCell ref="O16:O17"/>
    <mergeCell ref="O22:O23"/>
    <mergeCell ref="A20:O20"/>
    <mergeCell ref="H22:N22"/>
    <mergeCell ref="A10:A11"/>
    <mergeCell ref="B10:B11"/>
    <mergeCell ref="C10:G10"/>
  </mergeCells>
  <phoneticPr fontId="26"/>
  <printOptions horizontalCentered="1"/>
  <pageMargins left="0.70866141732283472" right="0.31496062992125984" top="0.74803149606299213" bottom="0.74803149606299213" header="0" footer="0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W997"/>
  <sheetViews>
    <sheetView view="pageBreakPreview" topLeftCell="A3" zoomScale="70" zoomScaleNormal="100" zoomScaleSheetLayoutView="70" workbookViewId="0">
      <selection activeCell="C11" sqref="C11:D11"/>
    </sheetView>
  </sheetViews>
  <sheetFormatPr defaultColWidth="14.453125" defaultRowHeight="15" customHeight="1"/>
  <cols>
    <col min="1" max="1" width="2.54296875" customWidth="1"/>
    <col min="2" max="2" width="10.453125" customWidth="1"/>
    <col min="3" max="9" width="15.81640625" customWidth="1"/>
    <col min="10" max="23" width="8.7265625" customWidth="1"/>
  </cols>
  <sheetData>
    <row r="1" spans="1:23" ht="13.5" customHeight="1">
      <c r="A1" s="26"/>
      <c r="B1" s="26"/>
      <c r="C1" s="26"/>
      <c r="D1" s="26"/>
      <c r="E1" s="26"/>
      <c r="F1" s="26"/>
      <c r="G1" s="26"/>
      <c r="H1" s="26"/>
      <c r="I1" s="27" t="s">
        <v>90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8.75" customHeight="1">
      <c r="A2" s="26"/>
      <c r="B2" s="207" t="s">
        <v>65</v>
      </c>
      <c r="C2" s="173"/>
      <c r="D2" s="173"/>
      <c r="E2" s="173"/>
      <c r="F2" s="173"/>
      <c r="G2" s="173"/>
      <c r="H2" s="173"/>
      <c r="I2" s="17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0.25" customHeight="1" thickBot="1">
      <c r="A3" s="26"/>
      <c r="B3" s="28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21" customHeight="1" thickBot="1">
      <c r="A4" s="26"/>
      <c r="B4" s="208" t="s">
        <v>66</v>
      </c>
      <c r="C4" s="210" t="s">
        <v>8</v>
      </c>
      <c r="D4" s="211"/>
      <c r="E4" s="178"/>
      <c r="F4" s="212" t="s">
        <v>67</v>
      </c>
      <c r="G4" s="211"/>
      <c r="H4" s="211"/>
      <c r="I4" s="213" t="s">
        <v>120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21" customHeight="1" thickBot="1">
      <c r="A5" s="29"/>
      <c r="B5" s="209"/>
      <c r="C5" s="214" t="s">
        <v>68</v>
      </c>
      <c r="D5" s="216" t="s">
        <v>69</v>
      </c>
      <c r="E5" s="220" t="s">
        <v>70</v>
      </c>
      <c r="F5" s="212" t="s">
        <v>123</v>
      </c>
      <c r="G5" s="211"/>
      <c r="H5" s="178"/>
      <c r="I5" s="209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>
      <c r="A6" s="29"/>
      <c r="B6" s="209"/>
      <c r="C6" s="215"/>
      <c r="D6" s="217"/>
      <c r="E6" s="221"/>
      <c r="F6" s="218" t="s">
        <v>71</v>
      </c>
      <c r="G6" s="222" t="s">
        <v>72</v>
      </c>
      <c r="H6" s="224" t="s">
        <v>124</v>
      </c>
      <c r="I6" s="209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21.5" thickBot="1">
      <c r="A7" s="29"/>
      <c r="B7" s="31"/>
      <c r="C7" s="32" t="s">
        <v>73</v>
      </c>
      <c r="D7" s="149" t="s">
        <v>74</v>
      </c>
      <c r="E7" s="33" t="s">
        <v>75</v>
      </c>
      <c r="F7" s="219"/>
      <c r="G7" s="223"/>
      <c r="H7" s="225"/>
      <c r="I7" s="183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s="35" customFormat="1" ht="19.5" customHeight="1" thickTop="1">
      <c r="A8" s="49"/>
      <c r="B8" s="50">
        <v>4</v>
      </c>
      <c r="C8" s="51">
        <v>1350</v>
      </c>
      <c r="D8" s="134">
        <f>総括表!$D$8</f>
        <v>0</v>
      </c>
      <c r="E8" s="52">
        <f t="shared" ref="E8:E19" si="0">C8*D8*0.85</f>
        <v>0</v>
      </c>
      <c r="F8" s="53">
        <v>153000</v>
      </c>
      <c r="G8" s="54">
        <f>総括表!$E$10</f>
        <v>0</v>
      </c>
      <c r="H8" s="52">
        <f t="shared" ref="H8:H19" si="1">F8*G8</f>
        <v>0</v>
      </c>
      <c r="I8" s="55">
        <f t="shared" ref="I8:I19" si="2">ROUNDDOWN(SUM(E8,H8),0)</f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W8" s="56"/>
    </row>
    <row r="9" spans="1:23" s="35" customFormat="1" ht="19.5" customHeight="1" thickBot="1">
      <c r="A9" s="49"/>
      <c r="B9" s="57">
        <v>5</v>
      </c>
      <c r="C9" s="58">
        <f t="shared" ref="C9:C19" si="3">C8</f>
        <v>1350</v>
      </c>
      <c r="D9" s="135">
        <f>総括表!$D$8</f>
        <v>0</v>
      </c>
      <c r="E9" s="59">
        <f t="shared" si="0"/>
        <v>0</v>
      </c>
      <c r="F9" s="60">
        <v>151000</v>
      </c>
      <c r="G9" s="61">
        <f>総括表!$E$10</f>
        <v>0</v>
      </c>
      <c r="H9" s="62">
        <f t="shared" si="1"/>
        <v>0</v>
      </c>
      <c r="I9" s="63">
        <f t="shared" si="2"/>
        <v>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W9" s="56"/>
    </row>
    <row r="10" spans="1:23" s="35" customFormat="1" ht="19.5" customHeight="1" thickTop="1">
      <c r="A10" s="49"/>
      <c r="B10" s="64">
        <v>6</v>
      </c>
      <c r="C10" s="65">
        <f t="shared" si="3"/>
        <v>1350</v>
      </c>
      <c r="D10" s="135">
        <f>総括表!$D$8</f>
        <v>0</v>
      </c>
      <c r="E10" s="66">
        <f t="shared" si="0"/>
        <v>0</v>
      </c>
      <c r="F10" s="60">
        <v>254000</v>
      </c>
      <c r="G10" s="61">
        <f>総括表!$E$10</f>
        <v>0</v>
      </c>
      <c r="H10" s="62">
        <f t="shared" si="1"/>
        <v>0</v>
      </c>
      <c r="I10" s="55">
        <f t="shared" si="2"/>
        <v>0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W10" s="56"/>
    </row>
    <row r="11" spans="1:23" s="35" customFormat="1" ht="19.5" customHeight="1" thickBot="1">
      <c r="A11" s="49"/>
      <c r="B11" s="67">
        <v>7</v>
      </c>
      <c r="C11" s="68">
        <f t="shared" si="3"/>
        <v>1350</v>
      </c>
      <c r="D11" s="136">
        <f>総括表!$D$8</f>
        <v>0</v>
      </c>
      <c r="E11" s="69">
        <f t="shared" si="0"/>
        <v>0</v>
      </c>
      <c r="F11" s="70">
        <v>353000</v>
      </c>
      <c r="G11" s="71">
        <f>総括表!$D$10</f>
        <v>0</v>
      </c>
      <c r="H11" s="72">
        <f t="shared" si="1"/>
        <v>0</v>
      </c>
      <c r="I11" s="63">
        <f t="shared" si="2"/>
        <v>0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W11" s="56"/>
    </row>
    <row r="12" spans="1:23" s="35" customFormat="1" ht="19.5" customHeight="1" thickTop="1">
      <c r="A12" s="49"/>
      <c r="B12" s="73">
        <v>8</v>
      </c>
      <c r="C12" s="68">
        <f t="shared" si="3"/>
        <v>1350</v>
      </c>
      <c r="D12" s="136">
        <f>総括表!$D$8</f>
        <v>0</v>
      </c>
      <c r="E12" s="69">
        <f t="shared" si="0"/>
        <v>0</v>
      </c>
      <c r="F12" s="70">
        <v>339000</v>
      </c>
      <c r="G12" s="71">
        <f>総括表!$D$10</f>
        <v>0</v>
      </c>
      <c r="H12" s="74">
        <f t="shared" si="1"/>
        <v>0</v>
      </c>
      <c r="I12" s="55">
        <f t="shared" si="2"/>
        <v>0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W12" s="56"/>
    </row>
    <row r="13" spans="1:23" s="35" customFormat="1" ht="19.5" customHeight="1" thickBot="1">
      <c r="A13" s="49"/>
      <c r="B13" s="67">
        <v>9</v>
      </c>
      <c r="C13" s="68">
        <f t="shared" si="3"/>
        <v>1350</v>
      </c>
      <c r="D13" s="136">
        <f>総括表!$D$8</f>
        <v>0</v>
      </c>
      <c r="E13" s="69">
        <f t="shared" si="0"/>
        <v>0</v>
      </c>
      <c r="F13" s="70">
        <v>289000</v>
      </c>
      <c r="G13" s="71">
        <f>総括表!$D$10</f>
        <v>0</v>
      </c>
      <c r="H13" s="74">
        <f t="shared" si="1"/>
        <v>0</v>
      </c>
      <c r="I13" s="63">
        <f t="shared" si="2"/>
        <v>0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W13" s="56"/>
    </row>
    <row r="14" spans="1:23" s="35" customFormat="1" ht="19.5" customHeight="1" thickTop="1">
      <c r="A14" s="49"/>
      <c r="B14" s="64">
        <v>10</v>
      </c>
      <c r="C14" s="65">
        <f t="shared" si="3"/>
        <v>1350</v>
      </c>
      <c r="D14" s="135">
        <f>総括表!$D$8</f>
        <v>0</v>
      </c>
      <c r="E14" s="75">
        <f t="shared" si="0"/>
        <v>0</v>
      </c>
      <c r="F14" s="60">
        <v>192000</v>
      </c>
      <c r="G14" s="61">
        <f>総括表!$E$10</f>
        <v>0</v>
      </c>
      <c r="H14" s="62">
        <f t="shared" si="1"/>
        <v>0</v>
      </c>
      <c r="I14" s="55">
        <f t="shared" si="2"/>
        <v>0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W14" s="56"/>
    </row>
    <row r="15" spans="1:23" s="35" customFormat="1" ht="19.5" customHeight="1" thickBot="1">
      <c r="A15" s="49"/>
      <c r="B15" s="57">
        <v>11</v>
      </c>
      <c r="C15" s="65">
        <f t="shared" si="3"/>
        <v>1350</v>
      </c>
      <c r="D15" s="135">
        <f>総括表!$D$8</f>
        <v>0</v>
      </c>
      <c r="E15" s="75">
        <f t="shared" si="0"/>
        <v>0</v>
      </c>
      <c r="F15" s="60">
        <v>153000</v>
      </c>
      <c r="G15" s="61">
        <f>総括表!$E$10</f>
        <v>0</v>
      </c>
      <c r="H15" s="62">
        <f t="shared" si="1"/>
        <v>0</v>
      </c>
      <c r="I15" s="63">
        <f t="shared" si="2"/>
        <v>0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W15" s="56"/>
    </row>
    <row r="16" spans="1:23" s="35" customFormat="1" ht="19.5" customHeight="1" thickTop="1">
      <c r="A16" s="49"/>
      <c r="B16" s="57">
        <v>12</v>
      </c>
      <c r="C16" s="65">
        <f t="shared" si="3"/>
        <v>1350</v>
      </c>
      <c r="D16" s="135">
        <f>総括表!$D$8</f>
        <v>0</v>
      </c>
      <c r="E16" s="75">
        <f t="shared" si="0"/>
        <v>0</v>
      </c>
      <c r="F16" s="60">
        <v>194000</v>
      </c>
      <c r="G16" s="61">
        <f>総括表!$E$10</f>
        <v>0</v>
      </c>
      <c r="H16" s="62">
        <f t="shared" si="1"/>
        <v>0</v>
      </c>
      <c r="I16" s="55">
        <f t="shared" si="2"/>
        <v>0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W16" s="56"/>
    </row>
    <row r="17" spans="1:23" s="35" customFormat="1" ht="19.5" customHeight="1" thickBot="1">
      <c r="A17" s="49"/>
      <c r="B17" s="57">
        <v>1</v>
      </c>
      <c r="C17" s="65">
        <f t="shared" si="3"/>
        <v>1350</v>
      </c>
      <c r="D17" s="135">
        <f>総括表!$D$8</f>
        <v>0</v>
      </c>
      <c r="E17" s="75">
        <f t="shared" si="0"/>
        <v>0</v>
      </c>
      <c r="F17" s="60">
        <v>195000</v>
      </c>
      <c r="G17" s="61">
        <f>総括表!$E$10</f>
        <v>0</v>
      </c>
      <c r="H17" s="62">
        <f t="shared" si="1"/>
        <v>0</v>
      </c>
      <c r="I17" s="63">
        <f t="shared" si="2"/>
        <v>0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W17" s="56"/>
    </row>
    <row r="18" spans="1:23" s="35" customFormat="1" ht="19.5" customHeight="1" thickTop="1">
      <c r="A18" s="49"/>
      <c r="B18" s="64">
        <v>2</v>
      </c>
      <c r="C18" s="65">
        <f t="shared" si="3"/>
        <v>1350</v>
      </c>
      <c r="D18" s="135">
        <f>総括表!$D$8</f>
        <v>0</v>
      </c>
      <c r="E18" s="75">
        <f t="shared" si="0"/>
        <v>0</v>
      </c>
      <c r="F18" s="60">
        <v>184000</v>
      </c>
      <c r="G18" s="61">
        <f>総括表!$E$10</f>
        <v>0</v>
      </c>
      <c r="H18" s="62">
        <f t="shared" si="1"/>
        <v>0</v>
      </c>
      <c r="I18" s="55">
        <f t="shared" si="2"/>
        <v>0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W18" s="56"/>
    </row>
    <row r="19" spans="1:23" s="35" customFormat="1" ht="19.5" customHeight="1" thickBot="1">
      <c r="A19" s="49"/>
      <c r="B19" s="76">
        <v>3</v>
      </c>
      <c r="C19" s="77">
        <f t="shared" si="3"/>
        <v>1350</v>
      </c>
      <c r="D19" s="137">
        <f>総括表!$D$8</f>
        <v>0</v>
      </c>
      <c r="E19" s="78">
        <f t="shared" si="0"/>
        <v>0</v>
      </c>
      <c r="F19" s="79">
        <v>195000</v>
      </c>
      <c r="G19" s="61">
        <f>総括表!$E$10</f>
        <v>0</v>
      </c>
      <c r="H19" s="78">
        <f t="shared" si="1"/>
        <v>0</v>
      </c>
      <c r="I19" s="63">
        <f t="shared" si="2"/>
        <v>0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W19" s="56"/>
    </row>
    <row r="20" spans="1:23" s="35" customFormat="1" ht="13.5" customHeight="1" thickTop="1">
      <c r="A20" s="49"/>
      <c r="B20" s="200" t="s">
        <v>17</v>
      </c>
      <c r="C20" s="202"/>
      <c r="D20" s="205"/>
      <c r="E20" s="198">
        <f t="shared" ref="E20:F20" si="4">SUM(E8:E19)</f>
        <v>0</v>
      </c>
      <c r="F20" s="204">
        <f t="shared" si="4"/>
        <v>2652000</v>
      </c>
      <c r="G20" s="196"/>
      <c r="H20" s="198">
        <f t="shared" ref="H20" si="5">SUM(H8:H19)</f>
        <v>0</v>
      </c>
      <c r="I20" s="80" t="s">
        <v>76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1:23" s="35" customFormat="1" ht="20.25" customHeight="1" thickBot="1">
      <c r="A21" s="49"/>
      <c r="B21" s="201"/>
      <c r="C21" s="203"/>
      <c r="D21" s="197"/>
      <c r="E21" s="199"/>
      <c r="F21" s="203"/>
      <c r="G21" s="197"/>
      <c r="H21" s="199"/>
      <c r="I21" s="81">
        <f>SUM(I8:I19)</f>
        <v>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s="35" customFormat="1" ht="13.5" customHeight="1" thickBot="1">
      <c r="A22" s="56"/>
      <c r="B22" s="82"/>
      <c r="C22" s="56"/>
      <c r="D22" s="83"/>
      <c r="E22" s="84"/>
      <c r="F22" s="85"/>
      <c r="G22" s="56"/>
      <c r="H22" s="84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3" s="35" customFormat="1" ht="17.25" customHeight="1">
      <c r="A23" s="56"/>
      <c r="B23" s="86"/>
      <c r="C23" s="56"/>
      <c r="D23" s="83"/>
      <c r="E23" s="87"/>
      <c r="F23" s="88"/>
      <c r="G23" s="56"/>
      <c r="H23" s="56"/>
      <c r="I23" s="138" t="s">
        <v>121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s="35" customFormat="1" ht="26.25" customHeight="1" thickBot="1">
      <c r="A24" s="56"/>
      <c r="B24" s="86"/>
      <c r="C24" s="56"/>
      <c r="D24" s="83"/>
      <c r="E24" s="87"/>
      <c r="F24" s="88"/>
      <c r="G24" s="56"/>
      <c r="H24" s="143"/>
      <c r="I24" s="148">
        <f>I21</f>
        <v>0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3" s="35" customFormat="1" ht="18.75" customHeight="1">
      <c r="A25" s="56"/>
      <c r="B25" s="89" t="s">
        <v>77</v>
      </c>
      <c r="C25" s="90"/>
      <c r="D25" s="91"/>
      <c r="E25" s="87"/>
      <c r="F25" s="88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3" s="35" customFormat="1" ht="18.75" customHeight="1">
      <c r="A26" s="56"/>
      <c r="B26" s="195" t="s">
        <v>78</v>
      </c>
      <c r="C26" s="175"/>
      <c r="D26" s="175"/>
      <c r="E26" s="175"/>
      <c r="F26" s="175"/>
      <c r="G26" s="175"/>
      <c r="H26" s="175"/>
      <c r="I26" s="175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1:23" s="35" customFormat="1" ht="18.75" customHeight="1">
      <c r="A27" s="56"/>
      <c r="B27" s="206" t="s">
        <v>79</v>
      </c>
      <c r="C27" s="175"/>
      <c r="D27" s="175"/>
      <c r="E27" s="175"/>
      <c r="F27" s="175"/>
      <c r="G27" s="175"/>
      <c r="H27" s="175"/>
      <c r="I27" s="175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23" s="35" customFormat="1" ht="18.75" customHeight="1">
      <c r="A28" s="56"/>
      <c r="B28" s="195" t="s">
        <v>80</v>
      </c>
      <c r="C28" s="175"/>
      <c r="D28" s="175"/>
      <c r="E28" s="175"/>
      <c r="F28" s="175"/>
      <c r="G28" s="175"/>
      <c r="H28" s="175"/>
      <c r="I28" s="175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23" s="35" customFormat="1" ht="18.75" customHeight="1">
      <c r="A29" s="56"/>
      <c r="B29" s="195" t="s">
        <v>81</v>
      </c>
      <c r="C29" s="175"/>
      <c r="D29" s="175"/>
      <c r="E29" s="175"/>
      <c r="F29" s="175"/>
      <c r="G29" s="175"/>
      <c r="H29" s="175"/>
      <c r="I29" s="175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3" s="35" customFormat="1" ht="18.75" customHeight="1">
      <c r="A30" s="56"/>
      <c r="B30" s="195" t="s">
        <v>82</v>
      </c>
      <c r="C30" s="175"/>
      <c r="D30" s="175"/>
      <c r="E30" s="175"/>
      <c r="F30" s="175"/>
      <c r="G30" s="175"/>
      <c r="H30" s="175"/>
      <c r="I30" s="175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1:23" ht="18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ht="19.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ht="19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ht="19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9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9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ht="19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ht="19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ht="19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3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3.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13.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ht="13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ht="13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23" ht="13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1:23" ht="13.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1:23" ht="13.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1:23" ht="13.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ht="13.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1:23" ht="13.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23" ht="13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ht="13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1:23" ht="13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1:23" ht="13.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3" ht="13.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3" ht="13.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1:23" ht="13.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3" ht="13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1:23" ht="13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1:23" ht="13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ht="13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1:23" ht="13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1:23" ht="13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1:23" ht="13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1:23" ht="13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ht="13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3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1:23" ht="13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1:23" ht="13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1:23" ht="13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1:23" ht="13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1:23" ht="13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3" ht="13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 ht="13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23" ht="13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1:23" ht="13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1:23" ht="13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1:23" ht="13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1:23" ht="13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1:23" ht="13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1:23" ht="13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1:23" ht="13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</row>
    <row r="86" spans="1:23" ht="13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  <row r="87" spans="1:23" ht="13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</row>
    <row r="88" spans="1:23" ht="13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ht="13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1:23" ht="13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ht="13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1:23" ht="13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1:23" ht="13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1:23" ht="13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1:23" ht="13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1:23" ht="13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1:23" ht="13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1:23" ht="13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1:23" ht="13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1:23" ht="13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 ht="13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 ht="13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 ht="13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 ht="13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 ht="13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 ht="13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 ht="13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 ht="13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 ht="13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 ht="13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ht="13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ht="13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3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 ht="13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 ht="13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 ht="13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 ht="13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 ht="13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 ht="13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 ht="13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 ht="13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 ht="13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 ht="13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 ht="13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 ht="13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3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 ht="13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 ht="13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ht="13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 ht="13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 ht="13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 ht="13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 ht="13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 ht="13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 ht="13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 ht="13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 ht="13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 ht="13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 ht="13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 ht="13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 ht="13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 ht="13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 ht="13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 ht="13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 ht="13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 ht="13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 ht="13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 ht="13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 ht="13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 ht="13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 ht="13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 ht="13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 ht="13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 ht="13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 ht="13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 ht="13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 ht="13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 ht="13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 ht="13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 ht="13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 ht="13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 ht="13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 ht="13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 ht="13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 ht="13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 ht="13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 ht="13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 ht="13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 ht="13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 ht="13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 ht="13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 ht="13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 ht="13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 ht="13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 ht="13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 ht="13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 ht="13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 ht="13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 ht="13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 ht="13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 ht="13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 ht="13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 ht="13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 ht="13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 ht="13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 ht="13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 ht="13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 ht="13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 ht="13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 ht="13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 ht="13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 ht="13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 ht="13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 ht="13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 ht="13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 ht="13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 ht="13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 ht="13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 ht="13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 ht="13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 ht="13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 ht="13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 ht="13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 ht="13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 ht="13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 ht="13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 ht="13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 ht="13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 ht="13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 ht="13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 ht="13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 ht="13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 ht="13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 ht="13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 ht="13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 ht="13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 ht="13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 ht="13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 ht="13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 ht="13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 ht="13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 ht="13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 ht="13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 ht="13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 ht="13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 ht="13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 ht="13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 ht="13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1:23" ht="13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1:23" ht="13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1:23" ht="13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1:23" ht="13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1:23" ht="13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1:23" ht="13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1:23" ht="13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1:23" ht="13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1:23" ht="13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1:23" ht="13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1:23" ht="13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1:23" ht="13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1:23" ht="13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1:23" ht="13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1:23" ht="13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1:23" ht="13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1:23" ht="13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1:23" ht="13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1:23" ht="13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1:23" ht="13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1:23" ht="13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1:23" ht="13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1:23" ht="13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1:23" ht="13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1:23" ht="13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1:23" ht="13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1:23" ht="13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1:23" ht="13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1:23" ht="13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1:23" ht="13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1:23" ht="13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1:23" ht="13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1:23" ht="13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1:23" ht="13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1:23" ht="13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1:23" ht="13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1:23" ht="13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1:23" ht="13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1:23" ht="13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1:23" ht="13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1:23" ht="13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1:23" ht="13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1:23" ht="13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1:23" ht="13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1:23" ht="13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1:23" ht="13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1:23" ht="13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1:23" ht="13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1:23" ht="13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1:23" ht="13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1:23" ht="13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1:23" ht="13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1:23" ht="13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1:23" ht="13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1:23" ht="13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1:23" ht="13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1:23" ht="13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1:23" ht="13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1:23" ht="13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1:23" ht="13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1:23" ht="13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1:23" ht="13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1:23" ht="13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1:23" ht="13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1:23" ht="13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1:23" ht="13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1:23" ht="13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1:23" ht="13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1:23" ht="13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1:23" ht="13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1:23" ht="13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1:23" ht="13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1:23" ht="13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1:23" ht="13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1:23" ht="13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1:23" ht="13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1:23" ht="13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1:23" ht="13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1:23" ht="13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1:23" ht="13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1:23" ht="13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1:23" ht="13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1:23" ht="13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1:23" ht="13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1:23" ht="13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1:23" ht="13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1:23" ht="13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1:23" ht="13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1:23" ht="13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1:23" ht="13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1:23" ht="13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1:23" ht="13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1:23" ht="13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1:23" ht="13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1:23" ht="13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1:23" ht="13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1:23" ht="13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1:23" ht="13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1:23" ht="13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1:23" ht="13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1:23" ht="13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1:23" ht="13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1:23" ht="13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1:23" ht="13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1:23" ht="13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1:23" ht="13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1:23" ht="13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1:23" ht="13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1:23" ht="13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1:23" ht="13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1:23" ht="13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1:23" ht="13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1:23" ht="13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1:23" ht="13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1:23" ht="13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1:23" ht="13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1:23" ht="13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1:23" ht="13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1:23" ht="13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1:23" ht="13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1:23" ht="13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1:23" ht="13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1:23" ht="13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1:23" ht="13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1:23" ht="13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1:23" ht="13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1:23" ht="13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1:23" ht="13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1:23" ht="13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1:23" ht="13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1:23" ht="13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1:23" ht="13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1:23" ht="13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1:23" ht="13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1:23" ht="13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1:23" ht="13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1:23" ht="13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1:23" ht="13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1:23" ht="13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1:23" ht="13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1:23" ht="13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1:23" ht="13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1:23" ht="13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1:23" ht="13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1:23" ht="13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1:23" ht="13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1:23" ht="13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1:23" ht="13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1:23" ht="13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1:23" ht="13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1:23" ht="13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1:23" ht="13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1:23" ht="13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1:23" ht="13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1:23" ht="13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1:23" ht="13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1:23" ht="13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1:23" ht="13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1:23" ht="13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1:23" ht="13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1:23" ht="13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1:23" ht="13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1:23" ht="13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1:23" ht="13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1:23" ht="13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1:23" ht="13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1:23" ht="13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1:23" ht="13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1:23" ht="13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1:23" ht="13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1:23" ht="13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1:23" ht="13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1:23" ht="13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1:23" ht="13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1:23" ht="13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1:23" ht="13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1:23" ht="13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1:23" ht="13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1:23" ht="13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1:23" ht="13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1:23" ht="13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1:23" ht="13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1:23" ht="13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1:23" ht="13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1:23" ht="13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1:23" ht="13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1:23" ht="13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1:23" ht="13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1:23" ht="13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1:23" ht="13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1:23" ht="13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1:23" ht="13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1:23" ht="13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1:23" ht="13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1:23" ht="13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1:23" ht="13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1:23" ht="13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1:23" ht="13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1:23" ht="13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1:23" ht="13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1:23" ht="13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1:23" ht="13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1:23" ht="13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1:23" ht="13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1:23" ht="13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1:23" ht="13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1:23" ht="13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1:23" ht="13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1:23" ht="13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1:23" ht="13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1:23" ht="13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1:23" ht="13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1:23" ht="13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1:23" ht="13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1:23" ht="13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1:23" ht="13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1:23" ht="13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1:23" ht="13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1:23" ht="13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1:23" ht="13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1:23" ht="13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1:23" ht="13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1:23" ht="13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1:23" ht="13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1:23" ht="13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1:23" ht="13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1:23" ht="13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1:23" ht="13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1:23" ht="13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1:23" ht="13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1:23" ht="13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1:23" ht="13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1:23" ht="13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1:23" ht="13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1:23" ht="13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1:23" ht="13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1:23" ht="13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1:23" ht="13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1:23" ht="13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1:23" ht="13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  <row r="470" spans="1:23" ht="13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</row>
    <row r="471" spans="1:23" ht="13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</row>
    <row r="472" spans="1:23" ht="13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</row>
    <row r="473" spans="1:23" ht="13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</row>
    <row r="474" spans="1:23" ht="13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</row>
    <row r="475" spans="1:23" ht="13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</row>
    <row r="476" spans="1:23" ht="13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</row>
    <row r="477" spans="1:23" ht="13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</row>
    <row r="478" spans="1:23" ht="13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</row>
    <row r="479" spans="1:23" ht="13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</row>
    <row r="480" spans="1:23" ht="13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</row>
    <row r="481" spans="1:23" ht="13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</row>
    <row r="482" spans="1:23" ht="13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</row>
    <row r="483" spans="1:23" ht="13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</row>
    <row r="484" spans="1:23" ht="13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</row>
    <row r="485" spans="1:23" ht="13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</row>
    <row r="486" spans="1:23" ht="13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</row>
    <row r="487" spans="1:23" ht="13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</row>
    <row r="488" spans="1:23" ht="13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</row>
    <row r="489" spans="1:23" ht="13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</row>
    <row r="490" spans="1:23" ht="13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</row>
    <row r="491" spans="1:23" ht="13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</row>
    <row r="492" spans="1:23" ht="13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</row>
    <row r="493" spans="1:23" ht="13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</row>
    <row r="494" spans="1:23" ht="13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</row>
    <row r="495" spans="1:23" ht="13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</row>
    <row r="496" spans="1:23" ht="13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</row>
    <row r="497" spans="1:23" ht="13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</row>
    <row r="498" spans="1:23" ht="13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</row>
    <row r="499" spans="1:23" ht="13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</row>
    <row r="500" spans="1:23" ht="13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</row>
    <row r="501" spans="1:23" ht="13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</row>
    <row r="502" spans="1:23" ht="13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</row>
    <row r="503" spans="1:23" ht="13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</row>
    <row r="504" spans="1:23" ht="13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</row>
    <row r="505" spans="1:23" ht="13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</row>
    <row r="506" spans="1:23" ht="13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</row>
    <row r="507" spans="1:23" ht="13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</row>
    <row r="508" spans="1:23" ht="13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</row>
    <row r="509" spans="1:23" ht="13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</row>
    <row r="510" spans="1:23" ht="13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</row>
    <row r="511" spans="1:23" ht="13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</row>
    <row r="512" spans="1:23" ht="13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</row>
    <row r="513" spans="1:23" ht="13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</row>
    <row r="514" spans="1:23" ht="13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</row>
    <row r="515" spans="1:23" ht="13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</row>
    <row r="516" spans="1:23" ht="13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</row>
    <row r="517" spans="1:23" ht="13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</row>
    <row r="518" spans="1:23" ht="13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</row>
    <row r="519" spans="1:23" ht="13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</row>
    <row r="520" spans="1:23" ht="13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</row>
    <row r="521" spans="1:23" ht="13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</row>
    <row r="522" spans="1:23" ht="13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</row>
    <row r="523" spans="1:23" ht="13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</row>
    <row r="524" spans="1:23" ht="13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</row>
    <row r="525" spans="1:23" ht="13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</row>
    <row r="526" spans="1:23" ht="13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</row>
    <row r="527" spans="1:23" ht="13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</row>
    <row r="528" spans="1:23" ht="13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</row>
    <row r="529" spans="1:23" ht="13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</row>
    <row r="530" spans="1:23" ht="13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</row>
    <row r="531" spans="1:23" ht="13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</row>
    <row r="532" spans="1:23" ht="13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</row>
    <row r="533" spans="1:23" ht="13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</row>
    <row r="534" spans="1:23" ht="13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</row>
    <row r="535" spans="1:23" ht="13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</row>
    <row r="536" spans="1:23" ht="13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</row>
    <row r="537" spans="1:23" ht="13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</row>
    <row r="538" spans="1:23" ht="13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</row>
    <row r="539" spans="1:23" ht="13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</row>
    <row r="540" spans="1:23" ht="13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</row>
    <row r="541" spans="1:23" ht="13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</row>
    <row r="542" spans="1:23" ht="13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</row>
    <row r="543" spans="1:23" ht="13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</row>
    <row r="544" spans="1:23" ht="13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</row>
    <row r="545" spans="1:23" ht="13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</row>
    <row r="546" spans="1:23" ht="13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</row>
    <row r="547" spans="1:23" ht="13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</row>
    <row r="548" spans="1:23" ht="13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</row>
    <row r="549" spans="1:23" ht="13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</row>
    <row r="550" spans="1:23" ht="13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</row>
    <row r="551" spans="1:23" ht="13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</row>
    <row r="552" spans="1:23" ht="13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</row>
    <row r="553" spans="1:23" ht="13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</row>
    <row r="554" spans="1:23" ht="13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</row>
    <row r="555" spans="1:23" ht="13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</row>
    <row r="556" spans="1:23" ht="13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</row>
    <row r="557" spans="1:23" ht="13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</row>
    <row r="558" spans="1:23" ht="13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</row>
    <row r="559" spans="1:23" ht="13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</row>
    <row r="560" spans="1:23" ht="13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</row>
    <row r="561" spans="1:23" ht="13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</row>
    <row r="562" spans="1:23" ht="13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</row>
    <row r="563" spans="1:23" ht="13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</row>
    <row r="564" spans="1:23" ht="13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</row>
    <row r="565" spans="1:23" ht="13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</row>
    <row r="566" spans="1:23" ht="13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</row>
    <row r="567" spans="1:23" ht="13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</row>
    <row r="568" spans="1:23" ht="13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</row>
    <row r="569" spans="1:23" ht="13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</row>
    <row r="570" spans="1:23" ht="13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</row>
    <row r="571" spans="1:23" ht="13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</row>
    <row r="572" spans="1:23" ht="13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</row>
    <row r="573" spans="1:23" ht="13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</row>
    <row r="574" spans="1:23" ht="13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</row>
    <row r="575" spans="1:23" ht="13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</row>
    <row r="576" spans="1:23" ht="13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</row>
    <row r="577" spans="1:23" ht="13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</row>
    <row r="578" spans="1:23" ht="13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</row>
    <row r="579" spans="1:23" ht="13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</row>
    <row r="580" spans="1:23" ht="13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</row>
    <row r="581" spans="1:23" ht="13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</row>
    <row r="582" spans="1:23" ht="13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</row>
    <row r="583" spans="1:23" ht="13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</row>
    <row r="584" spans="1:23" ht="13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</row>
    <row r="585" spans="1:23" ht="13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</row>
    <row r="586" spans="1:23" ht="13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</row>
    <row r="587" spans="1:23" ht="13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</row>
    <row r="588" spans="1:23" ht="13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</row>
    <row r="589" spans="1:23" ht="13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</row>
    <row r="590" spans="1:23" ht="13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</row>
    <row r="591" spans="1:23" ht="13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</row>
    <row r="592" spans="1:23" ht="13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</row>
    <row r="593" spans="1:23" ht="13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</row>
    <row r="594" spans="1:23" ht="13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</row>
    <row r="595" spans="1:23" ht="13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</row>
    <row r="596" spans="1:23" ht="13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</row>
    <row r="597" spans="1:23" ht="13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</row>
    <row r="598" spans="1:23" ht="13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</row>
    <row r="599" spans="1:23" ht="13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</row>
    <row r="600" spans="1:23" ht="13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</row>
    <row r="601" spans="1:23" ht="13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</row>
    <row r="602" spans="1:23" ht="13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</row>
    <row r="603" spans="1:23" ht="13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</row>
    <row r="604" spans="1:23" ht="13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</row>
    <row r="605" spans="1:23" ht="13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</row>
    <row r="606" spans="1:23" ht="13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</row>
    <row r="607" spans="1:23" ht="13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</row>
    <row r="608" spans="1:23" ht="13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</row>
    <row r="609" spans="1:23" ht="13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</row>
    <row r="610" spans="1:23" ht="13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</row>
    <row r="611" spans="1:23" ht="13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</row>
    <row r="612" spans="1:23" ht="13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</row>
    <row r="613" spans="1:23" ht="13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</row>
    <row r="614" spans="1:23" ht="13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</row>
    <row r="615" spans="1:23" ht="13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</row>
    <row r="616" spans="1:23" ht="13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</row>
    <row r="617" spans="1:23" ht="13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</row>
    <row r="618" spans="1:23" ht="13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</row>
    <row r="619" spans="1:23" ht="13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</row>
    <row r="620" spans="1:23" ht="13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</row>
    <row r="621" spans="1:23" ht="13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</row>
    <row r="622" spans="1:23" ht="13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</row>
    <row r="623" spans="1:23" ht="13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</row>
    <row r="624" spans="1:23" ht="13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</row>
    <row r="625" spans="1:23" ht="13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</row>
    <row r="626" spans="1:23" ht="13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</row>
    <row r="627" spans="1:23" ht="13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</row>
    <row r="628" spans="1:23" ht="13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</row>
    <row r="629" spans="1:23" ht="13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</row>
    <row r="630" spans="1:23" ht="13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</row>
    <row r="631" spans="1:23" ht="13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</row>
    <row r="632" spans="1:23" ht="13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</row>
    <row r="633" spans="1:23" ht="13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</row>
    <row r="634" spans="1:23" ht="13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</row>
    <row r="635" spans="1:23" ht="13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</row>
    <row r="636" spans="1:23" ht="13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</row>
    <row r="637" spans="1:23" ht="13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</row>
    <row r="638" spans="1:23" ht="13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</row>
    <row r="639" spans="1:23" ht="13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</row>
    <row r="640" spans="1:23" ht="13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</row>
    <row r="641" spans="1:23" ht="13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</row>
    <row r="642" spans="1:23" ht="13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</row>
    <row r="643" spans="1:23" ht="13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</row>
    <row r="644" spans="1:23" ht="13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</row>
    <row r="645" spans="1:23" ht="13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</row>
    <row r="646" spans="1:23" ht="13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</row>
    <row r="647" spans="1:23" ht="13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</row>
    <row r="648" spans="1:23" ht="13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</row>
    <row r="649" spans="1:23" ht="13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</row>
    <row r="650" spans="1:23" ht="13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</row>
    <row r="651" spans="1:23" ht="13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</row>
    <row r="652" spans="1:23" ht="13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</row>
    <row r="653" spans="1:23" ht="13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</row>
    <row r="654" spans="1:23" ht="13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</row>
    <row r="655" spans="1:23" ht="13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</row>
    <row r="656" spans="1:23" ht="13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</row>
    <row r="657" spans="1:23" ht="13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</row>
    <row r="658" spans="1:23" ht="13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</row>
    <row r="659" spans="1:23" ht="13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</row>
    <row r="660" spans="1:23" ht="13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</row>
    <row r="661" spans="1:23" ht="13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</row>
    <row r="662" spans="1:23" ht="13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</row>
    <row r="663" spans="1:23" ht="13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</row>
    <row r="664" spans="1:23" ht="13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</row>
    <row r="665" spans="1:23" ht="13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</row>
    <row r="666" spans="1:23" ht="13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</row>
    <row r="667" spans="1:23" ht="13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</row>
    <row r="668" spans="1:23" ht="13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</row>
    <row r="669" spans="1:23" ht="13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</row>
    <row r="670" spans="1:23" ht="13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</row>
    <row r="671" spans="1:23" ht="13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</row>
    <row r="672" spans="1:23" ht="13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</row>
    <row r="673" spans="1:23" ht="13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</row>
    <row r="674" spans="1:23" ht="13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</row>
    <row r="675" spans="1:23" ht="13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</row>
    <row r="676" spans="1:23" ht="13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</row>
    <row r="677" spans="1:23" ht="13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</row>
    <row r="678" spans="1:23" ht="13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</row>
    <row r="679" spans="1:23" ht="13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</row>
    <row r="680" spans="1:23" ht="13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</row>
    <row r="681" spans="1:23" ht="13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</row>
    <row r="682" spans="1:23" ht="13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</row>
    <row r="683" spans="1:23" ht="13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</row>
    <row r="684" spans="1:23" ht="13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</row>
    <row r="685" spans="1:23" ht="13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</row>
    <row r="686" spans="1:23" ht="13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</row>
    <row r="687" spans="1:23" ht="13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</row>
    <row r="688" spans="1:23" ht="13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</row>
    <row r="689" spans="1:23" ht="13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</row>
    <row r="690" spans="1:23" ht="13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</row>
    <row r="691" spans="1:23" ht="13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</row>
    <row r="692" spans="1:23" ht="13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</row>
    <row r="693" spans="1:23" ht="13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</row>
    <row r="694" spans="1:23" ht="13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</row>
    <row r="695" spans="1:23" ht="13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</row>
    <row r="696" spans="1:23" ht="13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</row>
    <row r="697" spans="1:23" ht="13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</row>
    <row r="698" spans="1:23" ht="13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</row>
    <row r="699" spans="1:23" ht="13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</row>
    <row r="700" spans="1:23" ht="13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</row>
    <row r="701" spans="1:23" ht="13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</row>
    <row r="702" spans="1:23" ht="13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</row>
    <row r="703" spans="1:23" ht="13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</row>
    <row r="704" spans="1:23" ht="13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</row>
    <row r="705" spans="1:23" ht="13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</row>
    <row r="706" spans="1:23" ht="13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</row>
    <row r="707" spans="1:23" ht="13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</row>
    <row r="708" spans="1:23" ht="13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</row>
    <row r="709" spans="1:23" ht="13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</row>
    <row r="710" spans="1:23" ht="13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</row>
    <row r="711" spans="1:23" ht="13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</row>
    <row r="712" spans="1:23" ht="13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</row>
    <row r="713" spans="1:23" ht="13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</row>
    <row r="714" spans="1:23" ht="13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</row>
    <row r="715" spans="1:23" ht="13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</row>
    <row r="716" spans="1:23" ht="13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</row>
    <row r="717" spans="1:23" ht="13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</row>
    <row r="718" spans="1:23" ht="13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</row>
    <row r="719" spans="1:23" ht="13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</row>
    <row r="720" spans="1:23" ht="13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</row>
    <row r="721" spans="1:23" ht="13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</row>
    <row r="722" spans="1:23" ht="13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</row>
    <row r="723" spans="1:23" ht="13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</row>
    <row r="724" spans="1:23" ht="13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</row>
    <row r="725" spans="1:23" ht="13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</row>
    <row r="726" spans="1:23" ht="13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</row>
    <row r="727" spans="1:23" ht="13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</row>
    <row r="728" spans="1:23" ht="13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</row>
    <row r="729" spans="1:23" ht="13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</row>
    <row r="730" spans="1:23" ht="13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</row>
    <row r="731" spans="1:23" ht="13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</row>
    <row r="732" spans="1:23" ht="13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</row>
    <row r="733" spans="1:23" ht="13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</row>
    <row r="734" spans="1:23" ht="13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</row>
    <row r="735" spans="1:23" ht="13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</row>
    <row r="736" spans="1:23" ht="13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</row>
    <row r="737" spans="1:23" ht="13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</row>
    <row r="738" spans="1:23" ht="13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</row>
    <row r="739" spans="1:23" ht="13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</row>
    <row r="740" spans="1:23" ht="13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</row>
    <row r="741" spans="1:23" ht="13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</row>
    <row r="742" spans="1:23" ht="13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</row>
    <row r="743" spans="1:23" ht="13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</row>
    <row r="744" spans="1:23" ht="13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</row>
    <row r="745" spans="1:23" ht="13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</row>
    <row r="746" spans="1:23" ht="13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</row>
    <row r="747" spans="1:23" ht="13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</row>
    <row r="748" spans="1:23" ht="13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</row>
    <row r="749" spans="1:23" ht="13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</row>
    <row r="750" spans="1:23" ht="13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</row>
    <row r="751" spans="1:23" ht="13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</row>
    <row r="752" spans="1:23" ht="13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</row>
    <row r="753" spans="1:23" ht="13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</row>
    <row r="754" spans="1:23" ht="13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</row>
    <row r="755" spans="1:23" ht="13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</row>
    <row r="756" spans="1:23" ht="13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</row>
    <row r="757" spans="1:23" ht="13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</row>
    <row r="758" spans="1:23" ht="13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</row>
    <row r="759" spans="1:23" ht="13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</row>
    <row r="760" spans="1:23" ht="13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</row>
    <row r="761" spans="1:23" ht="13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</row>
    <row r="762" spans="1:23" ht="13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</row>
    <row r="763" spans="1:23" ht="13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</row>
    <row r="764" spans="1:23" ht="13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</row>
    <row r="765" spans="1:23" ht="13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</row>
    <row r="766" spans="1:23" ht="13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</row>
    <row r="767" spans="1:23" ht="13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</row>
    <row r="768" spans="1:23" ht="13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</row>
    <row r="769" spans="1:23" ht="13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</row>
    <row r="770" spans="1:23" ht="13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</row>
    <row r="771" spans="1:23" ht="13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</row>
    <row r="772" spans="1:23" ht="13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</row>
    <row r="773" spans="1:23" ht="13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</row>
    <row r="774" spans="1:23" ht="13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</row>
    <row r="775" spans="1:23" ht="13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</row>
    <row r="776" spans="1:23" ht="13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</row>
    <row r="777" spans="1:23" ht="13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</row>
    <row r="778" spans="1:23" ht="13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</row>
    <row r="779" spans="1:23" ht="13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</row>
    <row r="780" spans="1:23" ht="13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</row>
    <row r="781" spans="1:23" ht="13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</row>
    <row r="782" spans="1:23" ht="13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</row>
    <row r="783" spans="1:23" ht="13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</row>
    <row r="784" spans="1:23" ht="13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</row>
    <row r="785" spans="1:23" ht="13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</row>
    <row r="786" spans="1:23" ht="13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</row>
    <row r="787" spans="1:23" ht="13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</row>
    <row r="788" spans="1:23" ht="13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</row>
    <row r="789" spans="1:23" ht="13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</row>
    <row r="790" spans="1:23" ht="13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</row>
    <row r="791" spans="1:23" ht="13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</row>
    <row r="792" spans="1:23" ht="13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</row>
    <row r="793" spans="1:23" ht="13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</row>
    <row r="794" spans="1:23" ht="13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</row>
    <row r="795" spans="1:23" ht="13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</row>
    <row r="796" spans="1:23" ht="13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</row>
    <row r="797" spans="1:23" ht="13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</row>
    <row r="798" spans="1:23" ht="13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</row>
    <row r="799" spans="1:23" ht="13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</row>
    <row r="800" spans="1:23" ht="13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</row>
    <row r="801" spans="1:23" ht="13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</row>
    <row r="802" spans="1:23" ht="13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</row>
    <row r="803" spans="1:23" ht="13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</row>
    <row r="804" spans="1:23" ht="13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</row>
    <row r="805" spans="1:23" ht="13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</row>
    <row r="806" spans="1:23" ht="13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</row>
    <row r="807" spans="1:23" ht="13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</row>
    <row r="808" spans="1:23" ht="13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</row>
    <row r="809" spans="1:23" ht="13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</row>
    <row r="810" spans="1:23" ht="13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</row>
    <row r="811" spans="1:23" ht="13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</row>
    <row r="812" spans="1:23" ht="13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</row>
    <row r="813" spans="1:23" ht="13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</row>
    <row r="814" spans="1:23" ht="13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</row>
    <row r="815" spans="1:23" ht="13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</row>
    <row r="816" spans="1:23" ht="13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</row>
    <row r="817" spans="1:23" ht="13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</row>
    <row r="818" spans="1:23" ht="13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</row>
    <row r="819" spans="1:23" ht="13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</row>
    <row r="820" spans="1:23" ht="13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</row>
    <row r="821" spans="1:23" ht="13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</row>
    <row r="822" spans="1:23" ht="13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</row>
    <row r="823" spans="1:23" ht="13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</row>
    <row r="824" spans="1:23" ht="13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</row>
    <row r="825" spans="1:23" ht="13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</row>
    <row r="826" spans="1:23" ht="13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</row>
    <row r="827" spans="1:23" ht="13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</row>
    <row r="828" spans="1:23" ht="13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</row>
    <row r="829" spans="1:23" ht="13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</row>
    <row r="830" spans="1:23" ht="13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</row>
    <row r="831" spans="1:23" ht="13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</row>
    <row r="832" spans="1:23" ht="13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</row>
    <row r="833" spans="1:23" ht="13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</row>
    <row r="834" spans="1:23" ht="13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</row>
    <row r="835" spans="1:23" ht="13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</row>
    <row r="836" spans="1:23" ht="13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</row>
    <row r="837" spans="1:23" ht="13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</row>
    <row r="838" spans="1:23" ht="13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</row>
    <row r="839" spans="1:23" ht="13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</row>
    <row r="840" spans="1:23" ht="13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</row>
    <row r="841" spans="1:23" ht="13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</row>
    <row r="842" spans="1:23" ht="13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</row>
    <row r="843" spans="1:23" ht="13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</row>
    <row r="844" spans="1:23" ht="13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</row>
    <row r="845" spans="1:23" ht="13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</row>
    <row r="846" spans="1:23" ht="13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</row>
    <row r="847" spans="1:23" ht="13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</row>
    <row r="848" spans="1:23" ht="13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</row>
    <row r="849" spans="1:23" ht="13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</row>
    <row r="850" spans="1:23" ht="13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</row>
    <row r="851" spans="1:23" ht="13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</row>
    <row r="852" spans="1:23" ht="13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</row>
    <row r="853" spans="1:23" ht="13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</row>
    <row r="854" spans="1:23" ht="13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</row>
    <row r="855" spans="1:23" ht="13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</row>
    <row r="856" spans="1:23" ht="13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</row>
    <row r="857" spans="1:23" ht="13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</row>
    <row r="858" spans="1:23" ht="13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</row>
    <row r="859" spans="1:23" ht="13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</row>
    <row r="860" spans="1:23" ht="13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</row>
    <row r="861" spans="1:23" ht="13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</row>
    <row r="862" spans="1:23" ht="13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</row>
    <row r="863" spans="1:23" ht="13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</row>
    <row r="864" spans="1:23" ht="13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</row>
    <row r="865" spans="1:23" ht="13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</row>
    <row r="866" spans="1:23" ht="13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</row>
    <row r="867" spans="1:23" ht="13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</row>
    <row r="868" spans="1:23" ht="13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</row>
    <row r="869" spans="1:23" ht="13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</row>
    <row r="870" spans="1:23" ht="13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</row>
    <row r="871" spans="1:23" ht="13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</row>
    <row r="872" spans="1:23" ht="13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</row>
    <row r="873" spans="1:23" ht="13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</row>
    <row r="874" spans="1:23" ht="13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</row>
    <row r="875" spans="1:23" ht="13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</row>
    <row r="876" spans="1:23" ht="13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</row>
    <row r="877" spans="1:23" ht="13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</row>
    <row r="878" spans="1:23" ht="13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</row>
    <row r="879" spans="1:23" ht="13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</row>
    <row r="880" spans="1:23" ht="13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</row>
    <row r="881" spans="1:23" ht="13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</row>
    <row r="882" spans="1:23" ht="13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</row>
    <row r="883" spans="1:23" ht="13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</row>
    <row r="884" spans="1:23" ht="13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</row>
    <row r="885" spans="1:23" ht="13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</row>
    <row r="886" spans="1:23" ht="13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</row>
    <row r="887" spans="1:23" ht="13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</row>
    <row r="888" spans="1:23" ht="13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</row>
    <row r="889" spans="1:23" ht="13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</row>
    <row r="890" spans="1:23" ht="13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</row>
    <row r="891" spans="1:23" ht="13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</row>
    <row r="892" spans="1:23" ht="13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</row>
    <row r="893" spans="1:23" ht="13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</row>
    <row r="894" spans="1:23" ht="13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</row>
    <row r="895" spans="1:23" ht="13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</row>
    <row r="896" spans="1:23" ht="13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</row>
    <row r="897" spans="1:23" ht="13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</row>
    <row r="898" spans="1:23" ht="13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</row>
    <row r="899" spans="1:23" ht="13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</row>
    <row r="900" spans="1:23" ht="13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</row>
    <row r="901" spans="1:23" ht="13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</row>
    <row r="902" spans="1:23" ht="13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</row>
    <row r="903" spans="1:23" ht="13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</row>
    <row r="904" spans="1:23" ht="13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</row>
    <row r="905" spans="1:23" ht="13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</row>
    <row r="906" spans="1:23" ht="13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</row>
    <row r="907" spans="1:23" ht="13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</row>
    <row r="908" spans="1:23" ht="13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</row>
    <row r="909" spans="1:23" ht="13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</row>
    <row r="910" spans="1:23" ht="13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</row>
    <row r="911" spans="1:23" ht="13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</row>
    <row r="912" spans="1:23" ht="13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</row>
    <row r="913" spans="1:23" ht="13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</row>
    <row r="914" spans="1:23" ht="13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</row>
    <row r="915" spans="1:23" ht="13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</row>
    <row r="916" spans="1:23" ht="13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</row>
    <row r="917" spans="1:23" ht="13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</row>
    <row r="918" spans="1:23" ht="13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</row>
    <row r="919" spans="1:23" ht="13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</row>
    <row r="920" spans="1:23" ht="13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</row>
    <row r="921" spans="1:23" ht="13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</row>
    <row r="922" spans="1:23" ht="13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</row>
    <row r="923" spans="1:23" ht="13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</row>
    <row r="924" spans="1:23" ht="13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</row>
    <row r="925" spans="1:23" ht="13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</row>
    <row r="926" spans="1:23" ht="13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</row>
    <row r="927" spans="1:23" ht="13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</row>
    <row r="928" spans="1:23" ht="13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</row>
    <row r="929" spans="1:23" ht="13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</row>
    <row r="930" spans="1:23" ht="13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</row>
    <row r="931" spans="1:23" ht="13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</row>
    <row r="932" spans="1:23" ht="13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</row>
    <row r="933" spans="1:23" ht="13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</row>
    <row r="934" spans="1:23" ht="13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</row>
    <row r="935" spans="1:23" ht="13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</row>
    <row r="936" spans="1:23" ht="13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</row>
    <row r="937" spans="1:23" ht="13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</row>
    <row r="938" spans="1:23" ht="13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</row>
    <row r="939" spans="1:23" ht="13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</row>
    <row r="940" spans="1:23" ht="13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</row>
    <row r="941" spans="1:23" ht="13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</row>
    <row r="942" spans="1:23" ht="13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</row>
    <row r="943" spans="1:23" ht="13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</row>
    <row r="944" spans="1:23" ht="13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</row>
    <row r="945" spans="1:23" ht="13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</row>
    <row r="946" spans="1:23" ht="13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</row>
    <row r="947" spans="1:23" ht="13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</row>
    <row r="948" spans="1:23" ht="13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</row>
    <row r="949" spans="1:23" ht="13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</row>
    <row r="950" spans="1:23" ht="13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</row>
    <row r="951" spans="1:23" ht="13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</row>
    <row r="952" spans="1:23" ht="13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</row>
    <row r="953" spans="1:23" ht="13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</row>
    <row r="954" spans="1:23" ht="13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</row>
    <row r="955" spans="1:23" ht="13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</row>
    <row r="956" spans="1:23" ht="13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</row>
    <row r="957" spans="1:23" ht="13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</row>
    <row r="958" spans="1:23" ht="13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</row>
    <row r="959" spans="1:23" ht="13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</row>
    <row r="960" spans="1:23" ht="13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</row>
    <row r="961" spans="1:23" ht="13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</row>
    <row r="962" spans="1:23" ht="13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</row>
    <row r="963" spans="1:23" ht="13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</row>
    <row r="964" spans="1:23" ht="13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</row>
    <row r="965" spans="1:23" ht="13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</row>
    <row r="966" spans="1:23" ht="13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</row>
    <row r="967" spans="1:23" ht="13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</row>
    <row r="968" spans="1:23" ht="13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</row>
    <row r="969" spans="1:23" ht="13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</row>
    <row r="970" spans="1:23" ht="13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</row>
    <row r="971" spans="1:23" ht="13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</row>
    <row r="972" spans="1:23" ht="13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</row>
    <row r="973" spans="1:23" ht="13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</row>
    <row r="974" spans="1:23" ht="13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</row>
    <row r="975" spans="1:23" ht="13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</row>
    <row r="976" spans="1:23" ht="13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</row>
    <row r="977" spans="1:23" ht="13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</row>
    <row r="978" spans="1:23" ht="13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</row>
    <row r="979" spans="1:23" ht="13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</row>
    <row r="980" spans="1:23" ht="13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</row>
    <row r="981" spans="1:23" ht="13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</row>
    <row r="982" spans="1:23" ht="13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</row>
    <row r="983" spans="1:23" ht="13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</row>
    <row r="984" spans="1:23" ht="13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</row>
    <row r="985" spans="1:23" ht="13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</row>
    <row r="986" spans="1:23" ht="13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</row>
    <row r="987" spans="1:23" ht="13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</row>
    <row r="988" spans="1:23" ht="13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</row>
    <row r="989" spans="1:23" ht="13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</row>
    <row r="990" spans="1:23" ht="13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</row>
    <row r="991" spans="1:23" ht="13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</row>
    <row r="992" spans="1:23" ht="13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</row>
    <row r="993" spans="1:23" ht="13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</row>
    <row r="994" spans="1:23" ht="13.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</row>
    <row r="995" spans="1:23" ht="13.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</row>
    <row r="996" spans="1:23" ht="13.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</row>
    <row r="997" spans="1:23" ht="13.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</row>
  </sheetData>
  <sheetProtection algorithmName="SHA-512" hashValue="64PK7YdJHIXqdY24NJb3HjVTsli8DJNaFilG5HimNoP26uVUo6qVTVrUK48CZis4KffKWNhQMf9658cvIo5P+Q==" saltValue="d6ap+c0/LKlILCKptEz9JA==" spinCount="100000" sheet="1" objects="1" scenarios="1"/>
  <mergeCells count="24">
    <mergeCell ref="B2:I2"/>
    <mergeCell ref="B4:B6"/>
    <mergeCell ref="C4:E4"/>
    <mergeCell ref="F4:H4"/>
    <mergeCell ref="I4:I7"/>
    <mergeCell ref="C5:C6"/>
    <mergeCell ref="D5:D6"/>
    <mergeCell ref="F6:F7"/>
    <mergeCell ref="E5:E6"/>
    <mergeCell ref="F5:H5"/>
    <mergeCell ref="G6:G7"/>
    <mergeCell ref="H6:H7"/>
    <mergeCell ref="B30:I30"/>
    <mergeCell ref="B26:I26"/>
    <mergeCell ref="G20:G21"/>
    <mergeCell ref="H20:H21"/>
    <mergeCell ref="B20:B21"/>
    <mergeCell ref="C20:C21"/>
    <mergeCell ref="F20:F21"/>
    <mergeCell ref="D20:D21"/>
    <mergeCell ref="E20:E21"/>
    <mergeCell ref="B28:I28"/>
    <mergeCell ref="B29:I29"/>
    <mergeCell ref="B27:I27"/>
  </mergeCells>
  <phoneticPr fontId="26"/>
  <pageMargins left="0.70866141732283472" right="0.70866141732283472" top="0.55118110236220474" bottom="0.15748031496062992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view="pageBreakPreview" zoomScale="60" zoomScaleNormal="100" workbookViewId="0">
      <selection activeCell="N6" sqref="N6"/>
    </sheetView>
  </sheetViews>
  <sheetFormatPr defaultColWidth="14.453125" defaultRowHeight="15" customHeight="1"/>
  <cols>
    <col min="1" max="1" width="4.453125" customWidth="1"/>
    <col min="2" max="2" width="10" customWidth="1"/>
    <col min="3" max="14" width="11" customWidth="1"/>
    <col min="15" max="15" width="14.81640625" bestFit="1" customWidth="1"/>
    <col min="16" max="26" width="8.7265625" customWidth="1"/>
  </cols>
  <sheetData>
    <row r="1" spans="1:26" ht="32.25" customHeight="1">
      <c r="A1" s="194" t="s">
        <v>83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40" t="s">
        <v>84</v>
      </c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32.25" customHeight="1">
      <c r="A2" s="185" t="s">
        <v>52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2.2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 t="s">
        <v>53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32.25" customHeight="1">
      <c r="A4" s="190" t="s">
        <v>54</v>
      </c>
      <c r="B4" s="190" t="s">
        <v>55</v>
      </c>
      <c r="C4" s="188" t="s">
        <v>113</v>
      </c>
      <c r="D4" s="189"/>
      <c r="E4" s="189"/>
      <c r="F4" s="189"/>
      <c r="G4" s="189"/>
      <c r="H4" s="189"/>
      <c r="I4" s="189"/>
      <c r="J4" s="189"/>
      <c r="K4" s="192"/>
      <c r="L4" s="188" t="s">
        <v>114</v>
      </c>
      <c r="M4" s="189"/>
      <c r="N4" s="192"/>
      <c r="O4" s="43" t="s">
        <v>17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32.25" customHeight="1">
      <c r="A5" s="191"/>
      <c r="B5" s="191"/>
      <c r="C5" s="44" t="s">
        <v>18</v>
      </c>
      <c r="D5" s="44" t="s">
        <v>19</v>
      </c>
      <c r="E5" s="44" t="s">
        <v>20</v>
      </c>
      <c r="F5" s="44" t="s">
        <v>21</v>
      </c>
      <c r="G5" s="44" t="s">
        <v>22</v>
      </c>
      <c r="H5" s="44" t="s">
        <v>23</v>
      </c>
      <c r="I5" s="44" t="s">
        <v>24</v>
      </c>
      <c r="J5" s="44" t="s">
        <v>25</v>
      </c>
      <c r="K5" s="44" t="s">
        <v>26</v>
      </c>
      <c r="L5" s="44" t="s">
        <v>27</v>
      </c>
      <c r="M5" s="44" t="s">
        <v>28</v>
      </c>
      <c r="N5" s="44" t="s">
        <v>29</v>
      </c>
      <c r="O5" s="45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32.25" customHeight="1">
      <c r="A6" s="44">
        <v>1</v>
      </c>
      <c r="B6" s="46" t="s">
        <v>85</v>
      </c>
      <c r="C6" s="47">
        <f t="shared" ref="C6:F6" si="0">ROUND(K12,-3)</f>
        <v>145000</v>
      </c>
      <c r="D6" s="47">
        <f t="shared" si="0"/>
        <v>139000</v>
      </c>
      <c r="E6" s="47">
        <f t="shared" si="0"/>
        <v>150000</v>
      </c>
      <c r="F6" s="47">
        <f t="shared" si="0"/>
        <v>158000</v>
      </c>
      <c r="G6" s="47">
        <f t="shared" ref="G6:N6" si="1">ROUND(C12,-3)</f>
        <v>164000</v>
      </c>
      <c r="H6" s="47">
        <f t="shared" si="1"/>
        <v>161000</v>
      </c>
      <c r="I6" s="47">
        <f t="shared" si="1"/>
        <v>145000</v>
      </c>
      <c r="J6" s="47">
        <f t="shared" si="1"/>
        <v>146000</v>
      </c>
      <c r="K6" s="47">
        <f t="shared" si="1"/>
        <v>140000</v>
      </c>
      <c r="L6" s="47">
        <f t="shared" si="1"/>
        <v>152000</v>
      </c>
      <c r="M6" s="47">
        <f t="shared" si="1"/>
        <v>148000</v>
      </c>
      <c r="N6" s="47">
        <f t="shared" si="1"/>
        <v>136000</v>
      </c>
      <c r="O6" s="25">
        <f>SUM(C6:N6)</f>
        <v>1784000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32.2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2.25" customHeight="1">
      <c r="A8" s="185" t="s">
        <v>57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2.25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 t="s">
        <v>53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32.25" customHeight="1">
      <c r="A10" s="190" t="s">
        <v>54</v>
      </c>
      <c r="B10" s="186" t="s">
        <v>55</v>
      </c>
      <c r="C10" s="188" t="s">
        <v>115</v>
      </c>
      <c r="D10" s="189"/>
      <c r="E10" s="189"/>
      <c r="F10" s="189"/>
      <c r="G10" s="189"/>
      <c r="H10" s="188" t="s">
        <v>116</v>
      </c>
      <c r="I10" s="189"/>
      <c r="J10" s="189"/>
      <c r="K10" s="189"/>
      <c r="L10" s="189"/>
      <c r="M10" s="189"/>
      <c r="N10" s="192"/>
      <c r="O10" s="190" t="s">
        <v>17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32.25" customHeight="1">
      <c r="A11" s="191"/>
      <c r="B11" s="187"/>
      <c r="C11" s="44" t="s">
        <v>22</v>
      </c>
      <c r="D11" s="44" t="s">
        <v>23</v>
      </c>
      <c r="E11" s="44" t="s">
        <v>24</v>
      </c>
      <c r="F11" s="44" t="s">
        <v>25</v>
      </c>
      <c r="G11" s="44" t="s">
        <v>26</v>
      </c>
      <c r="H11" s="44" t="s">
        <v>27</v>
      </c>
      <c r="I11" s="44" t="s">
        <v>28</v>
      </c>
      <c r="J11" s="44" t="s">
        <v>29</v>
      </c>
      <c r="K11" s="44" t="s">
        <v>18</v>
      </c>
      <c r="L11" s="44" t="s">
        <v>19</v>
      </c>
      <c r="M11" s="44" t="s">
        <v>20</v>
      </c>
      <c r="N11" s="44" t="s">
        <v>21</v>
      </c>
      <c r="O11" s="191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32.25" customHeight="1">
      <c r="A12" s="44">
        <v>1</v>
      </c>
      <c r="B12" s="46" t="s">
        <v>85</v>
      </c>
      <c r="C12" s="47">
        <v>163517</v>
      </c>
      <c r="D12" s="47">
        <v>161258</v>
      </c>
      <c r="E12" s="47">
        <v>144679</v>
      </c>
      <c r="F12" s="47">
        <v>145870</v>
      </c>
      <c r="G12" s="47">
        <v>140299</v>
      </c>
      <c r="H12" s="47">
        <v>151531</v>
      </c>
      <c r="I12" s="47">
        <v>147895</v>
      </c>
      <c r="J12" s="47">
        <v>135713</v>
      </c>
      <c r="K12" s="47">
        <v>145315</v>
      </c>
      <c r="L12" s="47">
        <v>139114</v>
      </c>
      <c r="M12" s="47">
        <v>149599</v>
      </c>
      <c r="N12" s="47">
        <v>158028</v>
      </c>
      <c r="O12" s="25">
        <f>SUM(C12:N12)</f>
        <v>1782818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32.2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2.25" customHeight="1">
      <c r="A14" s="185" t="s">
        <v>58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32.2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 t="s">
        <v>59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32.25" customHeight="1">
      <c r="A16" s="190" t="s">
        <v>54</v>
      </c>
      <c r="B16" s="186" t="s">
        <v>55</v>
      </c>
      <c r="C16" s="188" t="s">
        <v>115</v>
      </c>
      <c r="D16" s="189"/>
      <c r="E16" s="189"/>
      <c r="F16" s="189"/>
      <c r="G16" s="189"/>
      <c r="H16" s="193" t="s">
        <v>116</v>
      </c>
      <c r="I16" s="189"/>
      <c r="J16" s="189"/>
      <c r="K16" s="189"/>
      <c r="L16" s="189"/>
      <c r="M16" s="189"/>
      <c r="N16" s="192"/>
      <c r="O16" s="190" t="s">
        <v>17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32.25" customHeight="1">
      <c r="A17" s="191"/>
      <c r="B17" s="187"/>
      <c r="C17" s="44" t="s">
        <v>22</v>
      </c>
      <c r="D17" s="44" t="s">
        <v>23</v>
      </c>
      <c r="E17" s="44" t="s">
        <v>24</v>
      </c>
      <c r="F17" s="44" t="s">
        <v>25</v>
      </c>
      <c r="G17" s="44" t="s">
        <v>26</v>
      </c>
      <c r="H17" s="44" t="s">
        <v>27</v>
      </c>
      <c r="I17" s="44" t="s">
        <v>28</v>
      </c>
      <c r="J17" s="44" t="s">
        <v>29</v>
      </c>
      <c r="K17" s="44" t="s">
        <v>18</v>
      </c>
      <c r="L17" s="44" t="s">
        <v>19</v>
      </c>
      <c r="M17" s="44" t="s">
        <v>20</v>
      </c>
      <c r="N17" s="44" t="s">
        <v>21</v>
      </c>
      <c r="O17" s="191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>
      <c r="A18" s="44">
        <v>1</v>
      </c>
      <c r="B18" s="46" t="s">
        <v>85</v>
      </c>
      <c r="C18" s="48">
        <v>298</v>
      </c>
      <c r="D18" s="48">
        <v>290</v>
      </c>
      <c r="E18" s="48">
        <v>293</v>
      </c>
      <c r="F18" s="48">
        <v>271</v>
      </c>
      <c r="G18" s="48">
        <v>283</v>
      </c>
      <c r="H18" s="48">
        <v>281</v>
      </c>
      <c r="I18" s="48">
        <v>281</v>
      </c>
      <c r="J18" s="48">
        <v>295</v>
      </c>
      <c r="K18" s="48">
        <v>278</v>
      </c>
      <c r="L18" s="48">
        <v>274</v>
      </c>
      <c r="M18" s="48">
        <v>274</v>
      </c>
      <c r="N18" s="48">
        <v>302</v>
      </c>
      <c r="O18" s="25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32.2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2.25" customHeight="1">
      <c r="A20" s="185" t="s">
        <v>60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 t="s">
        <v>61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2.25" customHeight="1">
      <c r="A22" s="190" t="s">
        <v>54</v>
      </c>
      <c r="B22" s="186" t="s">
        <v>55</v>
      </c>
      <c r="C22" s="188" t="s">
        <v>115</v>
      </c>
      <c r="D22" s="189"/>
      <c r="E22" s="189"/>
      <c r="F22" s="189"/>
      <c r="G22" s="189"/>
      <c r="H22" s="188" t="s">
        <v>116</v>
      </c>
      <c r="I22" s="189"/>
      <c r="J22" s="189"/>
      <c r="K22" s="189"/>
      <c r="L22" s="189"/>
      <c r="M22" s="189"/>
      <c r="N22" s="192"/>
      <c r="O22" s="190" t="s">
        <v>17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32.25" customHeight="1">
      <c r="A23" s="191"/>
      <c r="B23" s="187"/>
      <c r="C23" s="44" t="s">
        <v>22</v>
      </c>
      <c r="D23" s="44" t="s">
        <v>23</v>
      </c>
      <c r="E23" s="44" t="s">
        <v>24</v>
      </c>
      <c r="F23" s="44" t="s">
        <v>25</v>
      </c>
      <c r="G23" s="44" t="s">
        <v>26</v>
      </c>
      <c r="H23" s="44" t="s">
        <v>27</v>
      </c>
      <c r="I23" s="44" t="s">
        <v>28</v>
      </c>
      <c r="J23" s="44" t="s">
        <v>29</v>
      </c>
      <c r="K23" s="44" t="s">
        <v>18</v>
      </c>
      <c r="L23" s="44" t="s">
        <v>19</v>
      </c>
      <c r="M23" s="44" t="s">
        <v>20</v>
      </c>
      <c r="N23" s="44" t="s">
        <v>21</v>
      </c>
      <c r="O23" s="191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32.25" customHeight="1">
      <c r="A24" s="44">
        <v>1</v>
      </c>
      <c r="B24" s="46" t="s">
        <v>85</v>
      </c>
      <c r="C24" s="48">
        <v>97</v>
      </c>
      <c r="D24" s="48">
        <v>97</v>
      </c>
      <c r="E24" s="48">
        <v>98</v>
      </c>
      <c r="F24" s="48">
        <v>97</v>
      </c>
      <c r="G24" s="48">
        <v>98</v>
      </c>
      <c r="H24" s="48">
        <v>97</v>
      </c>
      <c r="I24" s="48">
        <v>97</v>
      </c>
      <c r="J24" s="48">
        <v>97</v>
      </c>
      <c r="K24" s="48">
        <v>98</v>
      </c>
      <c r="L24" s="48">
        <v>98</v>
      </c>
      <c r="M24" s="48">
        <v>98</v>
      </c>
      <c r="N24" s="48">
        <v>98</v>
      </c>
      <c r="O24" s="25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32.2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32.25" customHeight="1">
      <c r="A26" s="41"/>
      <c r="B26" s="41" t="s">
        <v>32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32.25" customHeight="1">
      <c r="A27" s="41"/>
      <c r="B27" s="184" t="s">
        <v>62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32.25" customHeight="1">
      <c r="A28" s="41"/>
      <c r="B28" s="184" t="s">
        <v>63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32.2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32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32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32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32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32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32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32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32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32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32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2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32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32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32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32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32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32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32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32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32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32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32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32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32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32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32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32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32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32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32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32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32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32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32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32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32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32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32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32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32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32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2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32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32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2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32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32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32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32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32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32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32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32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32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32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32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32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32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32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32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32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32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32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32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32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32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32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32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32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32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32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32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32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32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32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32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32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32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32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32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32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32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32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32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32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32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32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32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32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32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32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32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32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32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32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32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32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32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32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32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32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32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32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32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32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32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32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32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32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32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32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32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32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32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32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32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32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32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32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32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32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32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32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32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32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32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32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32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32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32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32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32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32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32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32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32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32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32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32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32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32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32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32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32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32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32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32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32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32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32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32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32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32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32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32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32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32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32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32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32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32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32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32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32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32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32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32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32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32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32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32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32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32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32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32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32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32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32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32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32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32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32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32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32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32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32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32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32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32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32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32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32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32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32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32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32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32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32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32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32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32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32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32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32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32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32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32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32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32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32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32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32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32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32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32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32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32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32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32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32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32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32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32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32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32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32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32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32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32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32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32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32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32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32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32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32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32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32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32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32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32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32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32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32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32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32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32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32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32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32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32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32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32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32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32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32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32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32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32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32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32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32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32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32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32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32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32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32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32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32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32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32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32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32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32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32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32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32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32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32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32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32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32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32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32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32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32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32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32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32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32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32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32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32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32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32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32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32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32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32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32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32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32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32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32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32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32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32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32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32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32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32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32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32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32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32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32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32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32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32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32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32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32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32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32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32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32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32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32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32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32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32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32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32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32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32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32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32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32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32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32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32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32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32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32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32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32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32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32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32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32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32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32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32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32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32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32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32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32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32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32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32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32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32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32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32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32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32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32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32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32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32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32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32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32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32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32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32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32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32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32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32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32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32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32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32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32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32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32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32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32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32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32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32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32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32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32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32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32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32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32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32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32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32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32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32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32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32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32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32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32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32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32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32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32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32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32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32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32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32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32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32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32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32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32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32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32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32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32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32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32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32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32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32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32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32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32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32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32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32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32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32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32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32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32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32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32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32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32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32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32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32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32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32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32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32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32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32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32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32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32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32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32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32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32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32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32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32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32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32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32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32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32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32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32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32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32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32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32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32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32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32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32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32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32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32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32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32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32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32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32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32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32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32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32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32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32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32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32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32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32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32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32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32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32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32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32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32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32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32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32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32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32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32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32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32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32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32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32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32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32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32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32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32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32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32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32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32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32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32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32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32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32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32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32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32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32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32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32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32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32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32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32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32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32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32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32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32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32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32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32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32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32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32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32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32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32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32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32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32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32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32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32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32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32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32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32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32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32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32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32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32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32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32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32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32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32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32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32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32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32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32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32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32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32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32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32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32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32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32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32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32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32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32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32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32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32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32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32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32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32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32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32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32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32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32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32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32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32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32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32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32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32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32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32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32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32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32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32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32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32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32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32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32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32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32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32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32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32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32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32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32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32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32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32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32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32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32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32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32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32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32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32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32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32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32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32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32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32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32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32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32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32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32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32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32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32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32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32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32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32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32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32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32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32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32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32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32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32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32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32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32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32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32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32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32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32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32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32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32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32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32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32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32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32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32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32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32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32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32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32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32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32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32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32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32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32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32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32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32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32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32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32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32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32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32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32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32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32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32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32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32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32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32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32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32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32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32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32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32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32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32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32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32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32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32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32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32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32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32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32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32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32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32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32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32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32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32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32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32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32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32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32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32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32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32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32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32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32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32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32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32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32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32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32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32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32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32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32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32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32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32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32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32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32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32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32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32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32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32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32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32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32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32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32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32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32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32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32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32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32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32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32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32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32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32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32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32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32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32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32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32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32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32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32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32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32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32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32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32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32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32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32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32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32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32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32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32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32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32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32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32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32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32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32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32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32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32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32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32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32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32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32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32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32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32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32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32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32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32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32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32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32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32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32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32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32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32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32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32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32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32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32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32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32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32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32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32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32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32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32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32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32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32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32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32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32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32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32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32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32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32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32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32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32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32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32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32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32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32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32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32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32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32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32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32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32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32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32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32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32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32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32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32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32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32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32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32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32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32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32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32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32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32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32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32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32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32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32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32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32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32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32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32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32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32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32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32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32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32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32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32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32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32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32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32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32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32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32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32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32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32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32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32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32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32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32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32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32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32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32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32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32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32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32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32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32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32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32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32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32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32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32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32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32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32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32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32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32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32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32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32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32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32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32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32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32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32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32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32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32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32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32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32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32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32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32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32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32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32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32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sheetProtection selectLockedCells="1" selectUnlockedCells="1"/>
  <mergeCells count="26">
    <mergeCell ref="H10:N10"/>
    <mergeCell ref="A14:O14"/>
    <mergeCell ref="A16:A17"/>
    <mergeCell ref="H16:N16"/>
    <mergeCell ref="A1:N1"/>
    <mergeCell ref="A2:O2"/>
    <mergeCell ref="A4:A5"/>
    <mergeCell ref="B4:B5"/>
    <mergeCell ref="C4:K4"/>
    <mergeCell ref="L4:N4"/>
    <mergeCell ref="B28:O28"/>
    <mergeCell ref="B27:O27"/>
    <mergeCell ref="A8:O8"/>
    <mergeCell ref="B16:B17"/>
    <mergeCell ref="C16:G16"/>
    <mergeCell ref="A22:A23"/>
    <mergeCell ref="B22:B23"/>
    <mergeCell ref="C22:G22"/>
    <mergeCell ref="O10:O11"/>
    <mergeCell ref="O16:O17"/>
    <mergeCell ref="O22:O23"/>
    <mergeCell ref="A20:O20"/>
    <mergeCell ref="H22:N22"/>
    <mergeCell ref="A10:A11"/>
    <mergeCell ref="B10:B11"/>
    <mergeCell ref="C10:G10"/>
  </mergeCells>
  <phoneticPr fontId="26"/>
  <printOptions horizontalCentered="1"/>
  <pageMargins left="0.70866141732283472" right="0.31496062992125984" top="0.74803149606299213" bottom="0.74803149606299213" header="0" footer="0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W997"/>
  <sheetViews>
    <sheetView view="pageBreakPreview" topLeftCell="A5" zoomScale="70" zoomScaleNormal="100" zoomScaleSheetLayoutView="70" workbookViewId="0">
      <selection activeCell="F12" sqref="F12"/>
    </sheetView>
  </sheetViews>
  <sheetFormatPr defaultColWidth="14.453125" defaultRowHeight="15" customHeight="1"/>
  <cols>
    <col min="1" max="1" width="2.54296875" customWidth="1"/>
    <col min="2" max="2" width="11.1796875" bestFit="1" customWidth="1"/>
    <col min="3" max="9" width="17.81640625" customWidth="1"/>
    <col min="10" max="23" width="8.7265625" customWidth="1"/>
  </cols>
  <sheetData>
    <row r="1" spans="1:23" ht="16">
      <c r="A1" s="26"/>
      <c r="B1" s="26"/>
      <c r="C1" s="26"/>
      <c r="D1" s="26"/>
      <c r="E1" s="26"/>
      <c r="F1" s="26"/>
      <c r="G1" s="26"/>
      <c r="H1" s="26"/>
      <c r="I1" s="27" t="s">
        <v>64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8.75" customHeight="1">
      <c r="A2" s="26"/>
      <c r="B2" s="207" t="s">
        <v>86</v>
      </c>
      <c r="C2" s="173"/>
      <c r="D2" s="173"/>
      <c r="E2" s="173"/>
      <c r="F2" s="173"/>
      <c r="G2" s="173"/>
      <c r="H2" s="173"/>
      <c r="I2" s="17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0.25" customHeight="1" thickBot="1">
      <c r="A3" s="26"/>
      <c r="B3" s="28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21" customHeight="1" thickBot="1">
      <c r="A4" s="26"/>
      <c r="B4" s="208" t="s">
        <v>66</v>
      </c>
      <c r="C4" s="210" t="s">
        <v>8</v>
      </c>
      <c r="D4" s="211"/>
      <c r="E4" s="178"/>
      <c r="F4" s="212" t="s">
        <v>67</v>
      </c>
      <c r="G4" s="211"/>
      <c r="H4" s="211"/>
      <c r="I4" s="213" t="s">
        <v>120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21" customHeight="1" thickBot="1">
      <c r="A5" s="29"/>
      <c r="B5" s="209"/>
      <c r="C5" s="214" t="s">
        <v>68</v>
      </c>
      <c r="D5" s="216" t="s">
        <v>69</v>
      </c>
      <c r="E5" s="220" t="s">
        <v>70</v>
      </c>
      <c r="F5" s="212" t="s">
        <v>123</v>
      </c>
      <c r="G5" s="211"/>
      <c r="H5" s="178"/>
      <c r="I5" s="209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24.75" customHeight="1">
      <c r="A6" s="29"/>
      <c r="B6" s="209"/>
      <c r="C6" s="215"/>
      <c r="D6" s="217"/>
      <c r="E6" s="221"/>
      <c r="F6" s="218" t="s">
        <v>71</v>
      </c>
      <c r="G6" s="222" t="s">
        <v>72</v>
      </c>
      <c r="H6" s="224" t="s">
        <v>124</v>
      </c>
      <c r="I6" s="209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24.75" customHeight="1" thickBot="1">
      <c r="A7" s="29"/>
      <c r="B7" s="31"/>
      <c r="C7" s="32" t="s">
        <v>73</v>
      </c>
      <c r="D7" s="30" t="s">
        <v>74</v>
      </c>
      <c r="E7" s="33" t="s">
        <v>95</v>
      </c>
      <c r="F7" s="219"/>
      <c r="G7" s="223"/>
      <c r="H7" s="225"/>
      <c r="I7" s="183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9.5" customHeight="1" thickTop="1">
      <c r="A8" s="49"/>
      <c r="B8" s="50">
        <v>4</v>
      </c>
      <c r="C8" s="51">
        <v>310</v>
      </c>
      <c r="D8" s="130">
        <f>総括表!$D$15</f>
        <v>0</v>
      </c>
      <c r="E8" s="52">
        <f t="shared" ref="E8:E19" si="0">C8*D8*0.85</f>
        <v>0</v>
      </c>
      <c r="F8" s="53">
        <v>145000</v>
      </c>
      <c r="G8" s="54">
        <f>総括表!$E$17</f>
        <v>0</v>
      </c>
      <c r="H8" s="92">
        <f t="shared" ref="H8:H19" si="1">F8*G8</f>
        <v>0</v>
      </c>
      <c r="I8" s="55">
        <f>ROUNDDOWN(SUM(E8,H8),0)</f>
        <v>0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19.5" customHeight="1" thickBot="1">
      <c r="A9" s="49"/>
      <c r="B9" s="57">
        <v>5</v>
      </c>
      <c r="C9" s="58">
        <f t="shared" ref="C9:C19" si="2">C8</f>
        <v>310</v>
      </c>
      <c r="D9" s="131">
        <f>総括表!$D$15</f>
        <v>0</v>
      </c>
      <c r="E9" s="59">
        <f t="shared" si="0"/>
        <v>0</v>
      </c>
      <c r="F9" s="60">
        <v>139000</v>
      </c>
      <c r="G9" s="61">
        <f>総括表!$E$17</f>
        <v>0</v>
      </c>
      <c r="H9" s="93">
        <f t="shared" si="1"/>
        <v>0</v>
      </c>
      <c r="I9" s="63">
        <f>ROUNDDOWN(SUM(E9,H9),0)</f>
        <v>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ht="19.5" customHeight="1" thickTop="1">
      <c r="A10" s="49"/>
      <c r="B10" s="64">
        <v>6</v>
      </c>
      <c r="C10" s="65">
        <f t="shared" si="2"/>
        <v>310</v>
      </c>
      <c r="D10" s="131">
        <f>総括表!$D$15</f>
        <v>0</v>
      </c>
      <c r="E10" s="66">
        <f t="shared" si="0"/>
        <v>0</v>
      </c>
      <c r="F10" s="60">
        <v>150000</v>
      </c>
      <c r="G10" s="61">
        <f>総括表!$E$17</f>
        <v>0</v>
      </c>
      <c r="H10" s="93">
        <f t="shared" si="1"/>
        <v>0</v>
      </c>
      <c r="I10" s="55">
        <f t="shared" ref="I10:I19" si="3">ROUNDDOWN(SUM(E10,H10),0)</f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19.5" customHeight="1" thickBot="1">
      <c r="A11" s="49"/>
      <c r="B11" s="67">
        <v>7</v>
      </c>
      <c r="C11" s="68">
        <f t="shared" si="2"/>
        <v>310</v>
      </c>
      <c r="D11" s="132">
        <f>総括表!$D$15</f>
        <v>0</v>
      </c>
      <c r="E11" s="69">
        <f t="shared" si="0"/>
        <v>0</v>
      </c>
      <c r="F11" s="70">
        <v>158000</v>
      </c>
      <c r="G11" s="71">
        <f>総括表!$D$17</f>
        <v>0</v>
      </c>
      <c r="H11" s="94">
        <f t="shared" si="1"/>
        <v>0</v>
      </c>
      <c r="I11" s="63">
        <f t="shared" si="3"/>
        <v>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9.5" customHeight="1" thickTop="1">
      <c r="A12" s="49"/>
      <c r="B12" s="73">
        <v>8</v>
      </c>
      <c r="C12" s="68">
        <f t="shared" si="2"/>
        <v>310</v>
      </c>
      <c r="D12" s="132">
        <f>総括表!$D$15</f>
        <v>0</v>
      </c>
      <c r="E12" s="69">
        <f t="shared" si="0"/>
        <v>0</v>
      </c>
      <c r="F12" s="70">
        <v>164000</v>
      </c>
      <c r="G12" s="71">
        <f>総括表!$D$17</f>
        <v>0</v>
      </c>
      <c r="H12" s="95">
        <f t="shared" si="1"/>
        <v>0</v>
      </c>
      <c r="I12" s="55">
        <f t="shared" si="3"/>
        <v>0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ht="19.5" customHeight="1" thickBot="1">
      <c r="A13" s="49"/>
      <c r="B13" s="67">
        <v>9</v>
      </c>
      <c r="C13" s="68">
        <f t="shared" si="2"/>
        <v>310</v>
      </c>
      <c r="D13" s="132">
        <f>総括表!$D$15</f>
        <v>0</v>
      </c>
      <c r="E13" s="69">
        <f t="shared" si="0"/>
        <v>0</v>
      </c>
      <c r="F13" s="70">
        <v>161000</v>
      </c>
      <c r="G13" s="71">
        <f>総括表!$D$17</f>
        <v>0</v>
      </c>
      <c r="H13" s="95">
        <f t="shared" si="1"/>
        <v>0</v>
      </c>
      <c r="I13" s="63">
        <f t="shared" si="3"/>
        <v>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19.5" customHeight="1" thickTop="1">
      <c r="A14" s="49"/>
      <c r="B14" s="64">
        <v>10</v>
      </c>
      <c r="C14" s="65">
        <f t="shared" si="2"/>
        <v>310</v>
      </c>
      <c r="D14" s="131">
        <f>総括表!$D$15</f>
        <v>0</v>
      </c>
      <c r="E14" s="75">
        <f t="shared" si="0"/>
        <v>0</v>
      </c>
      <c r="F14" s="60">
        <v>145000</v>
      </c>
      <c r="G14" s="61">
        <f>総括表!$E$17</f>
        <v>0</v>
      </c>
      <c r="H14" s="93">
        <f t="shared" si="1"/>
        <v>0</v>
      </c>
      <c r="I14" s="55">
        <f t="shared" si="3"/>
        <v>0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ht="19.5" customHeight="1" thickBot="1">
      <c r="A15" s="49"/>
      <c r="B15" s="57">
        <v>11</v>
      </c>
      <c r="C15" s="65">
        <f t="shared" si="2"/>
        <v>310</v>
      </c>
      <c r="D15" s="131">
        <f>総括表!$D$15</f>
        <v>0</v>
      </c>
      <c r="E15" s="75">
        <f t="shared" si="0"/>
        <v>0</v>
      </c>
      <c r="F15" s="60">
        <v>146000</v>
      </c>
      <c r="G15" s="61">
        <f>総括表!$E$17</f>
        <v>0</v>
      </c>
      <c r="H15" s="93">
        <f t="shared" si="1"/>
        <v>0</v>
      </c>
      <c r="I15" s="63">
        <f t="shared" si="3"/>
        <v>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19.5" customHeight="1" thickTop="1">
      <c r="A16" s="49"/>
      <c r="B16" s="57">
        <v>12</v>
      </c>
      <c r="C16" s="65">
        <f t="shared" si="2"/>
        <v>310</v>
      </c>
      <c r="D16" s="131">
        <f>総括表!$D$15</f>
        <v>0</v>
      </c>
      <c r="E16" s="75">
        <f t="shared" si="0"/>
        <v>0</v>
      </c>
      <c r="F16" s="60">
        <v>140000</v>
      </c>
      <c r="G16" s="61">
        <f>総括表!$E$17</f>
        <v>0</v>
      </c>
      <c r="H16" s="93">
        <f t="shared" si="1"/>
        <v>0</v>
      </c>
      <c r="I16" s="55">
        <f t="shared" si="3"/>
        <v>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ht="19.5" customHeight="1" thickBot="1">
      <c r="A17" s="49"/>
      <c r="B17" s="57">
        <v>1</v>
      </c>
      <c r="C17" s="65">
        <f t="shared" si="2"/>
        <v>310</v>
      </c>
      <c r="D17" s="131">
        <f>総括表!$D$15</f>
        <v>0</v>
      </c>
      <c r="E17" s="75">
        <f t="shared" si="0"/>
        <v>0</v>
      </c>
      <c r="F17" s="60">
        <v>152000</v>
      </c>
      <c r="G17" s="61">
        <f>総括表!$E$17</f>
        <v>0</v>
      </c>
      <c r="H17" s="93">
        <f t="shared" si="1"/>
        <v>0</v>
      </c>
      <c r="I17" s="63">
        <f t="shared" si="3"/>
        <v>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ht="19.5" customHeight="1" thickTop="1">
      <c r="A18" s="49"/>
      <c r="B18" s="64">
        <v>2</v>
      </c>
      <c r="C18" s="65">
        <f t="shared" si="2"/>
        <v>310</v>
      </c>
      <c r="D18" s="131">
        <f>総括表!$D$15</f>
        <v>0</v>
      </c>
      <c r="E18" s="75">
        <f t="shared" si="0"/>
        <v>0</v>
      </c>
      <c r="F18" s="60">
        <v>148000</v>
      </c>
      <c r="G18" s="61">
        <f>総括表!$E$17</f>
        <v>0</v>
      </c>
      <c r="H18" s="93">
        <f t="shared" si="1"/>
        <v>0</v>
      </c>
      <c r="I18" s="55">
        <f t="shared" si="3"/>
        <v>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9.5" customHeight="1" thickBot="1">
      <c r="A19" s="49"/>
      <c r="B19" s="76">
        <v>3</v>
      </c>
      <c r="C19" s="77">
        <f t="shared" si="2"/>
        <v>310</v>
      </c>
      <c r="D19" s="133">
        <f>総括表!$D$15</f>
        <v>0</v>
      </c>
      <c r="E19" s="78">
        <f t="shared" si="0"/>
        <v>0</v>
      </c>
      <c r="F19" s="79">
        <v>136000</v>
      </c>
      <c r="G19" s="96">
        <f>総括表!$E$17</f>
        <v>0</v>
      </c>
      <c r="H19" s="97">
        <f t="shared" si="1"/>
        <v>0</v>
      </c>
      <c r="I19" s="63">
        <f t="shared" si="3"/>
        <v>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ht="13.5" customHeight="1" thickTop="1">
      <c r="A20" s="49"/>
      <c r="B20" s="200" t="s">
        <v>17</v>
      </c>
      <c r="C20" s="202"/>
      <c r="D20" s="205"/>
      <c r="E20" s="229">
        <f t="shared" ref="E20:F20" si="4">SUM(E8:E19)</f>
        <v>0</v>
      </c>
      <c r="F20" s="204">
        <f t="shared" si="4"/>
        <v>1784000</v>
      </c>
      <c r="G20" s="196"/>
      <c r="H20" s="227">
        <f t="shared" ref="H20" si="5">SUM(H8:H19)</f>
        <v>0</v>
      </c>
      <c r="I20" s="80" t="s">
        <v>76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ht="20.25" customHeight="1" thickBot="1">
      <c r="A21" s="49"/>
      <c r="B21" s="201"/>
      <c r="C21" s="203"/>
      <c r="D21" s="197"/>
      <c r="E21" s="199"/>
      <c r="F21" s="203"/>
      <c r="G21" s="197"/>
      <c r="H21" s="228"/>
      <c r="I21" s="81">
        <f>SUM(I8:I19)</f>
        <v>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ht="13.5" customHeight="1" thickBot="1">
      <c r="A22" s="56"/>
      <c r="B22" s="82"/>
      <c r="C22" s="56"/>
      <c r="D22" s="83"/>
      <c r="E22" s="84"/>
      <c r="F22" s="85"/>
      <c r="G22" s="56"/>
      <c r="H22" s="84"/>
      <c r="I22" s="5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ht="17.25" customHeight="1">
      <c r="A23" s="56"/>
      <c r="B23" s="86"/>
      <c r="C23" s="56"/>
      <c r="D23" s="83"/>
      <c r="E23" s="87"/>
      <c r="F23" s="88"/>
      <c r="G23" s="56"/>
      <c r="H23" s="141"/>
      <c r="I23" s="139" t="s">
        <v>121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ht="26.25" customHeight="1" thickBot="1">
      <c r="A24" s="56"/>
      <c r="B24" s="86"/>
      <c r="C24" s="56"/>
      <c r="D24" s="83"/>
      <c r="E24" s="87"/>
      <c r="F24" s="88"/>
      <c r="G24" s="56"/>
      <c r="H24" s="142"/>
      <c r="I24" s="140">
        <f>I21</f>
        <v>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ht="18.75" customHeight="1">
      <c r="A25" s="56"/>
      <c r="B25" s="89" t="s">
        <v>77</v>
      </c>
      <c r="C25" s="90"/>
      <c r="D25" s="91"/>
      <c r="E25" s="87"/>
      <c r="F25" s="88"/>
      <c r="G25" s="56"/>
      <c r="H25" s="56"/>
      <c r="I25" s="5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.75" customHeight="1">
      <c r="A26" s="56"/>
      <c r="B26" s="226" t="s">
        <v>78</v>
      </c>
      <c r="C26" s="175"/>
      <c r="D26" s="175"/>
      <c r="E26" s="175"/>
      <c r="F26" s="175"/>
      <c r="G26" s="175"/>
      <c r="H26" s="175"/>
      <c r="I26" s="17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18.75" customHeight="1">
      <c r="A27" s="56"/>
      <c r="B27" s="206" t="s">
        <v>79</v>
      </c>
      <c r="C27" s="175"/>
      <c r="D27" s="175"/>
      <c r="E27" s="175"/>
      <c r="F27" s="175"/>
      <c r="G27" s="175"/>
      <c r="H27" s="175"/>
      <c r="I27" s="17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ht="18.75" customHeight="1">
      <c r="A28" s="56"/>
      <c r="B28" s="195" t="s">
        <v>80</v>
      </c>
      <c r="C28" s="175"/>
      <c r="D28" s="175"/>
      <c r="E28" s="175"/>
      <c r="F28" s="175"/>
      <c r="G28" s="175"/>
      <c r="H28" s="175"/>
      <c r="I28" s="17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ht="18.75" customHeight="1">
      <c r="A29" s="56"/>
      <c r="B29" s="195" t="s">
        <v>81</v>
      </c>
      <c r="C29" s="175"/>
      <c r="D29" s="175"/>
      <c r="E29" s="175"/>
      <c r="F29" s="175"/>
      <c r="G29" s="175"/>
      <c r="H29" s="175"/>
      <c r="I29" s="17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ht="18.75" customHeight="1">
      <c r="A30" s="56"/>
      <c r="B30" s="195" t="s">
        <v>82</v>
      </c>
      <c r="C30" s="175"/>
      <c r="D30" s="175"/>
      <c r="E30" s="175"/>
      <c r="F30" s="175"/>
      <c r="G30" s="175"/>
      <c r="H30" s="175"/>
      <c r="I30" s="17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ht="18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ht="19.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ht="19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ht="19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9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9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ht="19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ht="19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ht="19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3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3.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13.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ht="13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ht="13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23" ht="13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1:23" ht="13.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1:23" ht="13.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1:23" ht="13.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ht="13.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1:23" ht="13.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23" ht="13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ht="13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1:23" ht="13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1:23" ht="13.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3" ht="13.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3" ht="13.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1:23" ht="13.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3" ht="13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1:23" ht="13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1:23" ht="13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ht="13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1:23" ht="13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1:23" ht="13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1:23" ht="13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1:23" ht="13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ht="13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3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1:23" ht="13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1:23" ht="13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1:23" ht="13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1:23" ht="13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1:23" ht="13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3" ht="13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 ht="13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23" ht="13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1:23" ht="13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1:23" ht="13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1:23" ht="13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1:23" ht="13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1:23" ht="13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1:23" ht="13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1:23" ht="13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</row>
    <row r="86" spans="1:23" ht="13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  <row r="87" spans="1:23" ht="13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</row>
    <row r="88" spans="1:23" ht="13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ht="13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1:23" ht="13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ht="13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1:23" ht="13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1:23" ht="13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1:23" ht="13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1:23" ht="13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1:23" ht="13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1:23" ht="13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1:23" ht="13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1:23" ht="13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1:23" ht="13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 ht="13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 ht="13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 ht="13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 ht="13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 ht="13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 ht="13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 ht="13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 ht="13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 ht="13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 ht="13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ht="13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ht="13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3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 ht="13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 ht="13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 ht="13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 ht="13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 ht="13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 ht="13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 ht="13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 ht="13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 ht="13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 ht="13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 ht="13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 ht="13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3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 ht="13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 ht="13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ht="13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 ht="13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 ht="13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 ht="13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 ht="13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 ht="13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 ht="13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 ht="13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 ht="13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 ht="13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 ht="13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 ht="13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 ht="13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 ht="13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 ht="13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 ht="13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 ht="13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 ht="13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 ht="13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 ht="13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 ht="13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 ht="13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 ht="13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 ht="13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 ht="13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 ht="13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 ht="13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 ht="13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 ht="13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 ht="13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 ht="13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 ht="13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 ht="13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 ht="13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 ht="13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 ht="13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 ht="13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 ht="13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 ht="13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 ht="13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 ht="13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 ht="13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 ht="13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 ht="13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 ht="13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 ht="13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 ht="13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 ht="13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 ht="13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 ht="13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 ht="13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 ht="13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 ht="13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 ht="13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 ht="13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 ht="13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 ht="13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 ht="13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 ht="13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 ht="13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 ht="13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 ht="13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 ht="13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 ht="13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 ht="13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 ht="13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 ht="13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 ht="13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 ht="13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 ht="13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 ht="13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 ht="13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 ht="13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 ht="13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 ht="13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 ht="13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 ht="13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 ht="13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 ht="13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 ht="13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 ht="13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 ht="13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 ht="13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 ht="13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 ht="13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 ht="13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 ht="13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 ht="13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 ht="13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 ht="13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 ht="13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 ht="13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 ht="13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 ht="13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 ht="13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 ht="13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 ht="13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 ht="13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 ht="13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 ht="13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1:23" ht="13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1:23" ht="13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1:23" ht="13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1:23" ht="13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1:23" ht="13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1:23" ht="13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1:23" ht="13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1:23" ht="13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1:23" ht="13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1:23" ht="13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1:23" ht="13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1:23" ht="13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1:23" ht="13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1:23" ht="13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1:23" ht="13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1:23" ht="13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1:23" ht="13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1:23" ht="13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1:23" ht="13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1:23" ht="13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1:23" ht="13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1:23" ht="13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1:23" ht="13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1:23" ht="13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1:23" ht="13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1:23" ht="13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1:23" ht="13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1:23" ht="13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1:23" ht="13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1:23" ht="13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1:23" ht="13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1:23" ht="13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1:23" ht="13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1:23" ht="13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1:23" ht="13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1:23" ht="13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1:23" ht="13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1:23" ht="13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1:23" ht="13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1:23" ht="13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1:23" ht="13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1:23" ht="13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1:23" ht="13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1:23" ht="13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1:23" ht="13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1:23" ht="13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1:23" ht="13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1:23" ht="13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1:23" ht="13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1:23" ht="13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1:23" ht="13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1:23" ht="13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1:23" ht="13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1:23" ht="13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1:23" ht="13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1:23" ht="13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1:23" ht="13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1:23" ht="13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1:23" ht="13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1:23" ht="13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1:23" ht="13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1:23" ht="13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1:23" ht="13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1:23" ht="13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1:23" ht="13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1:23" ht="13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1:23" ht="13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1:23" ht="13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1:23" ht="13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1:23" ht="13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1:23" ht="13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1:23" ht="13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1:23" ht="13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1:23" ht="13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1:23" ht="13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1:23" ht="13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1:23" ht="13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1:23" ht="13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1:23" ht="13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1:23" ht="13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1:23" ht="13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1:23" ht="13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1:23" ht="13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1:23" ht="13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1:23" ht="13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1:23" ht="13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1:23" ht="13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1:23" ht="13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1:23" ht="13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1:23" ht="13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1:23" ht="13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1:23" ht="13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1:23" ht="13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1:23" ht="13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1:23" ht="13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1:23" ht="13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1:23" ht="13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1:23" ht="13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1:23" ht="13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1:23" ht="13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1:23" ht="13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1:23" ht="13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1:23" ht="13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1:23" ht="13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1:23" ht="13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1:23" ht="13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1:23" ht="13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1:23" ht="13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1:23" ht="13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1:23" ht="13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1:23" ht="13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1:23" ht="13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1:23" ht="13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1:23" ht="13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1:23" ht="13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1:23" ht="13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1:23" ht="13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1:23" ht="13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1:23" ht="13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1:23" ht="13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1:23" ht="13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1:23" ht="13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1:23" ht="13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1:23" ht="13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1:23" ht="13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1:23" ht="13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1:23" ht="13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1:23" ht="13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1:23" ht="13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1:23" ht="13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1:23" ht="13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1:23" ht="13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1:23" ht="13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1:23" ht="13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1:23" ht="13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1:23" ht="13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1:23" ht="13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1:23" ht="13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1:23" ht="13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1:23" ht="13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1:23" ht="13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1:23" ht="13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1:23" ht="13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1:23" ht="13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1:23" ht="13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1:23" ht="13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1:23" ht="13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1:23" ht="13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1:23" ht="13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1:23" ht="13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1:23" ht="13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1:23" ht="13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1:23" ht="13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1:23" ht="13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1:23" ht="13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1:23" ht="13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1:23" ht="13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1:23" ht="13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1:23" ht="13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1:23" ht="13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1:23" ht="13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1:23" ht="13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1:23" ht="13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1:23" ht="13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1:23" ht="13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1:23" ht="13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1:23" ht="13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1:23" ht="13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1:23" ht="13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1:23" ht="13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1:23" ht="13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1:23" ht="13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1:23" ht="13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1:23" ht="13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1:23" ht="13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1:23" ht="13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1:23" ht="13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1:23" ht="13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1:23" ht="13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1:23" ht="13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1:23" ht="13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1:23" ht="13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1:23" ht="13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1:23" ht="13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1:23" ht="13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1:23" ht="13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1:23" ht="13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1:23" ht="13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1:23" ht="13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1:23" ht="13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1:23" ht="13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1:23" ht="13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1:23" ht="13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1:23" ht="13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1:23" ht="13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1:23" ht="13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1:23" ht="13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1:23" ht="13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1:23" ht="13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1:23" ht="13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1:23" ht="13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1:23" ht="13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1:23" ht="13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1:23" ht="13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1:23" ht="13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1:23" ht="13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1:23" ht="13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1:23" ht="13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1:23" ht="13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1:23" ht="13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1:23" ht="13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1:23" ht="13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1:23" ht="13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1:23" ht="13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1:23" ht="13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1:23" ht="13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1:23" ht="13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1:23" ht="13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1:23" ht="13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1:23" ht="13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1:23" ht="13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1:23" ht="13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1:23" ht="13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1:23" ht="13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1:23" ht="13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1:23" ht="13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1:23" ht="13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1:23" ht="13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1:23" ht="13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1:23" ht="13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1:23" ht="13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1:23" ht="13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1:23" ht="13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1:23" ht="13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1:23" ht="13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1:23" ht="13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1:23" ht="13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1:23" ht="13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1:23" ht="13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1:23" ht="13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  <row r="470" spans="1:23" ht="13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</row>
    <row r="471" spans="1:23" ht="13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</row>
    <row r="472" spans="1:23" ht="13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</row>
    <row r="473" spans="1:23" ht="13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</row>
    <row r="474" spans="1:23" ht="13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</row>
    <row r="475" spans="1:23" ht="13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</row>
    <row r="476" spans="1:23" ht="13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</row>
    <row r="477" spans="1:23" ht="13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</row>
    <row r="478" spans="1:23" ht="13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</row>
    <row r="479" spans="1:23" ht="13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</row>
    <row r="480" spans="1:23" ht="13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</row>
    <row r="481" spans="1:23" ht="13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</row>
    <row r="482" spans="1:23" ht="13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</row>
    <row r="483" spans="1:23" ht="13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</row>
    <row r="484" spans="1:23" ht="13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</row>
    <row r="485" spans="1:23" ht="13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</row>
    <row r="486" spans="1:23" ht="13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</row>
    <row r="487" spans="1:23" ht="13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</row>
    <row r="488" spans="1:23" ht="13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</row>
    <row r="489" spans="1:23" ht="13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</row>
    <row r="490" spans="1:23" ht="13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</row>
    <row r="491" spans="1:23" ht="13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</row>
    <row r="492" spans="1:23" ht="13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</row>
    <row r="493" spans="1:23" ht="13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</row>
    <row r="494" spans="1:23" ht="13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</row>
    <row r="495" spans="1:23" ht="13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</row>
    <row r="496" spans="1:23" ht="13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</row>
    <row r="497" spans="1:23" ht="13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</row>
    <row r="498" spans="1:23" ht="13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</row>
    <row r="499" spans="1:23" ht="13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</row>
    <row r="500" spans="1:23" ht="13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</row>
    <row r="501" spans="1:23" ht="13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</row>
    <row r="502" spans="1:23" ht="13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</row>
    <row r="503" spans="1:23" ht="13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</row>
    <row r="504" spans="1:23" ht="13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</row>
    <row r="505" spans="1:23" ht="13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</row>
    <row r="506" spans="1:23" ht="13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</row>
    <row r="507" spans="1:23" ht="13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</row>
    <row r="508" spans="1:23" ht="13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</row>
    <row r="509" spans="1:23" ht="13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</row>
    <row r="510" spans="1:23" ht="13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</row>
    <row r="511" spans="1:23" ht="13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</row>
    <row r="512" spans="1:23" ht="13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</row>
    <row r="513" spans="1:23" ht="13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</row>
    <row r="514" spans="1:23" ht="13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</row>
    <row r="515" spans="1:23" ht="13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</row>
    <row r="516" spans="1:23" ht="13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</row>
    <row r="517" spans="1:23" ht="13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</row>
    <row r="518" spans="1:23" ht="13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</row>
    <row r="519" spans="1:23" ht="13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</row>
    <row r="520" spans="1:23" ht="13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</row>
    <row r="521" spans="1:23" ht="13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</row>
    <row r="522" spans="1:23" ht="13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</row>
    <row r="523" spans="1:23" ht="13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</row>
    <row r="524" spans="1:23" ht="13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</row>
    <row r="525" spans="1:23" ht="13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</row>
    <row r="526" spans="1:23" ht="13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</row>
    <row r="527" spans="1:23" ht="13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</row>
    <row r="528" spans="1:23" ht="13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</row>
    <row r="529" spans="1:23" ht="13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</row>
    <row r="530" spans="1:23" ht="13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</row>
    <row r="531" spans="1:23" ht="13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</row>
    <row r="532" spans="1:23" ht="13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</row>
    <row r="533" spans="1:23" ht="13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</row>
    <row r="534" spans="1:23" ht="13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</row>
    <row r="535" spans="1:23" ht="13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</row>
    <row r="536" spans="1:23" ht="13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</row>
    <row r="537" spans="1:23" ht="13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</row>
    <row r="538" spans="1:23" ht="13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</row>
    <row r="539" spans="1:23" ht="13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</row>
    <row r="540" spans="1:23" ht="13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</row>
    <row r="541" spans="1:23" ht="13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</row>
    <row r="542" spans="1:23" ht="13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</row>
    <row r="543" spans="1:23" ht="13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</row>
    <row r="544" spans="1:23" ht="13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</row>
    <row r="545" spans="1:23" ht="13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</row>
    <row r="546" spans="1:23" ht="13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</row>
    <row r="547" spans="1:23" ht="13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</row>
    <row r="548" spans="1:23" ht="13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</row>
    <row r="549" spans="1:23" ht="13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</row>
    <row r="550" spans="1:23" ht="13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</row>
    <row r="551" spans="1:23" ht="13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</row>
    <row r="552" spans="1:23" ht="13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</row>
    <row r="553" spans="1:23" ht="13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</row>
    <row r="554" spans="1:23" ht="13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</row>
    <row r="555" spans="1:23" ht="13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</row>
    <row r="556" spans="1:23" ht="13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</row>
    <row r="557" spans="1:23" ht="13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</row>
    <row r="558" spans="1:23" ht="13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</row>
    <row r="559" spans="1:23" ht="13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</row>
    <row r="560" spans="1:23" ht="13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</row>
    <row r="561" spans="1:23" ht="13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</row>
    <row r="562" spans="1:23" ht="13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</row>
    <row r="563" spans="1:23" ht="13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</row>
    <row r="564" spans="1:23" ht="13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</row>
    <row r="565" spans="1:23" ht="13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</row>
    <row r="566" spans="1:23" ht="13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</row>
    <row r="567" spans="1:23" ht="13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</row>
    <row r="568" spans="1:23" ht="13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</row>
    <row r="569" spans="1:23" ht="13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</row>
    <row r="570" spans="1:23" ht="13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</row>
    <row r="571" spans="1:23" ht="13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</row>
    <row r="572" spans="1:23" ht="13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</row>
    <row r="573" spans="1:23" ht="13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</row>
    <row r="574" spans="1:23" ht="13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</row>
    <row r="575" spans="1:23" ht="13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</row>
    <row r="576" spans="1:23" ht="13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</row>
    <row r="577" spans="1:23" ht="13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</row>
    <row r="578" spans="1:23" ht="13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</row>
    <row r="579" spans="1:23" ht="13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</row>
    <row r="580" spans="1:23" ht="13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</row>
    <row r="581" spans="1:23" ht="13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</row>
    <row r="582" spans="1:23" ht="13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</row>
    <row r="583" spans="1:23" ht="13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</row>
    <row r="584" spans="1:23" ht="13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</row>
    <row r="585" spans="1:23" ht="13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</row>
    <row r="586" spans="1:23" ht="13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</row>
    <row r="587" spans="1:23" ht="13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</row>
    <row r="588" spans="1:23" ht="13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</row>
    <row r="589" spans="1:23" ht="13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</row>
    <row r="590" spans="1:23" ht="13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</row>
    <row r="591" spans="1:23" ht="13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</row>
    <row r="592" spans="1:23" ht="13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</row>
    <row r="593" spans="1:23" ht="13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</row>
    <row r="594" spans="1:23" ht="13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</row>
    <row r="595" spans="1:23" ht="13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</row>
    <row r="596" spans="1:23" ht="13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</row>
    <row r="597" spans="1:23" ht="13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</row>
    <row r="598" spans="1:23" ht="13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</row>
    <row r="599" spans="1:23" ht="13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</row>
    <row r="600" spans="1:23" ht="13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</row>
    <row r="601" spans="1:23" ht="13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</row>
    <row r="602" spans="1:23" ht="13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</row>
    <row r="603" spans="1:23" ht="13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</row>
    <row r="604" spans="1:23" ht="13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</row>
    <row r="605" spans="1:23" ht="13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</row>
    <row r="606" spans="1:23" ht="13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</row>
    <row r="607" spans="1:23" ht="13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</row>
    <row r="608" spans="1:23" ht="13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</row>
    <row r="609" spans="1:23" ht="13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</row>
    <row r="610" spans="1:23" ht="13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</row>
    <row r="611" spans="1:23" ht="13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</row>
    <row r="612" spans="1:23" ht="13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</row>
    <row r="613" spans="1:23" ht="13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</row>
    <row r="614" spans="1:23" ht="13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</row>
    <row r="615" spans="1:23" ht="13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</row>
    <row r="616" spans="1:23" ht="13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</row>
    <row r="617" spans="1:23" ht="13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</row>
    <row r="618" spans="1:23" ht="13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</row>
    <row r="619" spans="1:23" ht="13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</row>
    <row r="620" spans="1:23" ht="13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</row>
    <row r="621" spans="1:23" ht="13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</row>
    <row r="622" spans="1:23" ht="13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</row>
    <row r="623" spans="1:23" ht="13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</row>
    <row r="624" spans="1:23" ht="13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</row>
    <row r="625" spans="1:23" ht="13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</row>
    <row r="626" spans="1:23" ht="13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</row>
    <row r="627" spans="1:23" ht="13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</row>
    <row r="628" spans="1:23" ht="13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</row>
    <row r="629" spans="1:23" ht="13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</row>
    <row r="630" spans="1:23" ht="13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</row>
    <row r="631" spans="1:23" ht="13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</row>
    <row r="632" spans="1:23" ht="13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</row>
    <row r="633" spans="1:23" ht="13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</row>
    <row r="634" spans="1:23" ht="13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</row>
    <row r="635" spans="1:23" ht="13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</row>
    <row r="636" spans="1:23" ht="13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</row>
    <row r="637" spans="1:23" ht="13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</row>
    <row r="638" spans="1:23" ht="13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</row>
    <row r="639" spans="1:23" ht="13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</row>
    <row r="640" spans="1:23" ht="13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</row>
    <row r="641" spans="1:23" ht="13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</row>
    <row r="642" spans="1:23" ht="13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</row>
    <row r="643" spans="1:23" ht="13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</row>
    <row r="644" spans="1:23" ht="13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</row>
    <row r="645" spans="1:23" ht="13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</row>
    <row r="646" spans="1:23" ht="13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</row>
    <row r="647" spans="1:23" ht="13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</row>
    <row r="648" spans="1:23" ht="13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</row>
    <row r="649" spans="1:23" ht="13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</row>
    <row r="650" spans="1:23" ht="13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</row>
    <row r="651" spans="1:23" ht="13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</row>
    <row r="652" spans="1:23" ht="13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</row>
    <row r="653" spans="1:23" ht="13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</row>
    <row r="654" spans="1:23" ht="13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</row>
    <row r="655" spans="1:23" ht="13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</row>
    <row r="656" spans="1:23" ht="13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</row>
    <row r="657" spans="1:23" ht="13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</row>
    <row r="658" spans="1:23" ht="13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</row>
    <row r="659" spans="1:23" ht="13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</row>
    <row r="660" spans="1:23" ht="13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</row>
    <row r="661" spans="1:23" ht="13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</row>
    <row r="662" spans="1:23" ht="13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</row>
    <row r="663" spans="1:23" ht="13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</row>
    <row r="664" spans="1:23" ht="13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</row>
    <row r="665" spans="1:23" ht="13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</row>
    <row r="666" spans="1:23" ht="13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</row>
    <row r="667" spans="1:23" ht="13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</row>
    <row r="668" spans="1:23" ht="13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</row>
    <row r="669" spans="1:23" ht="13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</row>
    <row r="670" spans="1:23" ht="13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</row>
    <row r="671" spans="1:23" ht="13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</row>
    <row r="672" spans="1:23" ht="13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</row>
    <row r="673" spans="1:23" ht="13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</row>
    <row r="674" spans="1:23" ht="13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</row>
    <row r="675" spans="1:23" ht="13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</row>
    <row r="676" spans="1:23" ht="13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</row>
    <row r="677" spans="1:23" ht="13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</row>
    <row r="678" spans="1:23" ht="13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</row>
    <row r="679" spans="1:23" ht="13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</row>
    <row r="680" spans="1:23" ht="13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</row>
    <row r="681" spans="1:23" ht="13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</row>
    <row r="682" spans="1:23" ht="13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</row>
    <row r="683" spans="1:23" ht="13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</row>
    <row r="684" spans="1:23" ht="13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</row>
    <row r="685" spans="1:23" ht="13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</row>
    <row r="686" spans="1:23" ht="13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</row>
    <row r="687" spans="1:23" ht="13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</row>
    <row r="688" spans="1:23" ht="13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</row>
    <row r="689" spans="1:23" ht="13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</row>
    <row r="690" spans="1:23" ht="13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</row>
    <row r="691" spans="1:23" ht="13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</row>
    <row r="692" spans="1:23" ht="13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</row>
    <row r="693" spans="1:23" ht="13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</row>
    <row r="694" spans="1:23" ht="13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</row>
    <row r="695" spans="1:23" ht="13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</row>
    <row r="696" spans="1:23" ht="13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</row>
    <row r="697" spans="1:23" ht="13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</row>
    <row r="698" spans="1:23" ht="13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</row>
    <row r="699" spans="1:23" ht="13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</row>
    <row r="700" spans="1:23" ht="13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</row>
    <row r="701" spans="1:23" ht="13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</row>
    <row r="702" spans="1:23" ht="13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</row>
    <row r="703" spans="1:23" ht="13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</row>
    <row r="704" spans="1:23" ht="13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</row>
    <row r="705" spans="1:23" ht="13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</row>
    <row r="706" spans="1:23" ht="13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</row>
    <row r="707" spans="1:23" ht="13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</row>
    <row r="708" spans="1:23" ht="13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</row>
    <row r="709" spans="1:23" ht="13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</row>
    <row r="710" spans="1:23" ht="13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</row>
    <row r="711" spans="1:23" ht="13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</row>
    <row r="712" spans="1:23" ht="13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</row>
    <row r="713" spans="1:23" ht="13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</row>
    <row r="714" spans="1:23" ht="13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</row>
    <row r="715" spans="1:23" ht="13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</row>
    <row r="716" spans="1:23" ht="13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</row>
    <row r="717" spans="1:23" ht="13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</row>
    <row r="718" spans="1:23" ht="13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</row>
    <row r="719" spans="1:23" ht="13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</row>
    <row r="720" spans="1:23" ht="13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</row>
    <row r="721" spans="1:23" ht="13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</row>
    <row r="722" spans="1:23" ht="13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</row>
    <row r="723" spans="1:23" ht="13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</row>
    <row r="724" spans="1:23" ht="13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</row>
    <row r="725" spans="1:23" ht="13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</row>
    <row r="726" spans="1:23" ht="13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</row>
    <row r="727" spans="1:23" ht="13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</row>
    <row r="728" spans="1:23" ht="13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</row>
    <row r="729" spans="1:23" ht="13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</row>
    <row r="730" spans="1:23" ht="13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</row>
    <row r="731" spans="1:23" ht="13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</row>
    <row r="732" spans="1:23" ht="13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</row>
    <row r="733" spans="1:23" ht="13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</row>
    <row r="734" spans="1:23" ht="13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</row>
    <row r="735" spans="1:23" ht="13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</row>
    <row r="736" spans="1:23" ht="13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</row>
    <row r="737" spans="1:23" ht="13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</row>
    <row r="738" spans="1:23" ht="13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</row>
    <row r="739" spans="1:23" ht="13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</row>
    <row r="740" spans="1:23" ht="13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</row>
    <row r="741" spans="1:23" ht="13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</row>
    <row r="742" spans="1:23" ht="13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</row>
    <row r="743" spans="1:23" ht="13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</row>
    <row r="744" spans="1:23" ht="13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</row>
    <row r="745" spans="1:23" ht="13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</row>
    <row r="746" spans="1:23" ht="13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</row>
    <row r="747" spans="1:23" ht="13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</row>
    <row r="748" spans="1:23" ht="13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</row>
    <row r="749" spans="1:23" ht="13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</row>
    <row r="750" spans="1:23" ht="13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</row>
    <row r="751" spans="1:23" ht="13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</row>
    <row r="752" spans="1:23" ht="13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</row>
    <row r="753" spans="1:23" ht="13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</row>
    <row r="754" spans="1:23" ht="13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</row>
    <row r="755" spans="1:23" ht="13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</row>
    <row r="756" spans="1:23" ht="13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</row>
    <row r="757" spans="1:23" ht="13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</row>
    <row r="758" spans="1:23" ht="13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</row>
    <row r="759" spans="1:23" ht="13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</row>
    <row r="760" spans="1:23" ht="13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</row>
    <row r="761" spans="1:23" ht="13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</row>
    <row r="762" spans="1:23" ht="13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</row>
    <row r="763" spans="1:23" ht="13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</row>
    <row r="764" spans="1:23" ht="13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</row>
    <row r="765" spans="1:23" ht="13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</row>
    <row r="766" spans="1:23" ht="13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</row>
    <row r="767" spans="1:23" ht="13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</row>
    <row r="768" spans="1:23" ht="13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</row>
    <row r="769" spans="1:23" ht="13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</row>
    <row r="770" spans="1:23" ht="13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</row>
    <row r="771" spans="1:23" ht="13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</row>
    <row r="772" spans="1:23" ht="13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</row>
    <row r="773" spans="1:23" ht="13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</row>
    <row r="774" spans="1:23" ht="13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</row>
    <row r="775" spans="1:23" ht="13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</row>
    <row r="776" spans="1:23" ht="13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</row>
    <row r="777" spans="1:23" ht="13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</row>
    <row r="778" spans="1:23" ht="13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</row>
    <row r="779" spans="1:23" ht="13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</row>
    <row r="780" spans="1:23" ht="13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</row>
    <row r="781" spans="1:23" ht="13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</row>
    <row r="782" spans="1:23" ht="13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</row>
    <row r="783" spans="1:23" ht="13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</row>
    <row r="784" spans="1:23" ht="13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</row>
    <row r="785" spans="1:23" ht="13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</row>
    <row r="786" spans="1:23" ht="13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</row>
    <row r="787" spans="1:23" ht="13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</row>
    <row r="788" spans="1:23" ht="13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</row>
    <row r="789" spans="1:23" ht="13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</row>
    <row r="790" spans="1:23" ht="13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</row>
    <row r="791" spans="1:23" ht="13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</row>
    <row r="792" spans="1:23" ht="13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</row>
    <row r="793" spans="1:23" ht="13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</row>
    <row r="794" spans="1:23" ht="13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</row>
    <row r="795" spans="1:23" ht="13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</row>
    <row r="796" spans="1:23" ht="13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</row>
    <row r="797" spans="1:23" ht="13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</row>
    <row r="798" spans="1:23" ht="13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</row>
    <row r="799" spans="1:23" ht="13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</row>
    <row r="800" spans="1:23" ht="13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</row>
    <row r="801" spans="1:23" ht="13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</row>
    <row r="802" spans="1:23" ht="13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</row>
    <row r="803" spans="1:23" ht="13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</row>
    <row r="804" spans="1:23" ht="13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</row>
    <row r="805" spans="1:23" ht="13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</row>
    <row r="806" spans="1:23" ht="13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</row>
    <row r="807" spans="1:23" ht="13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</row>
    <row r="808" spans="1:23" ht="13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</row>
    <row r="809" spans="1:23" ht="13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</row>
    <row r="810" spans="1:23" ht="13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</row>
    <row r="811" spans="1:23" ht="13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</row>
    <row r="812" spans="1:23" ht="13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</row>
    <row r="813" spans="1:23" ht="13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</row>
    <row r="814" spans="1:23" ht="13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</row>
    <row r="815" spans="1:23" ht="13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</row>
    <row r="816" spans="1:23" ht="13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</row>
    <row r="817" spans="1:23" ht="13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</row>
    <row r="818" spans="1:23" ht="13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</row>
    <row r="819" spans="1:23" ht="13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</row>
    <row r="820" spans="1:23" ht="13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</row>
    <row r="821" spans="1:23" ht="13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</row>
    <row r="822" spans="1:23" ht="13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</row>
    <row r="823" spans="1:23" ht="13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</row>
    <row r="824" spans="1:23" ht="13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</row>
    <row r="825" spans="1:23" ht="13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</row>
    <row r="826" spans="1:23" ht="13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</row>
    <row r="827" spans="1:23" ht="13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</row>
    <row r="828" spans="1:23" ht="13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</row>
    <row r="829" spans="1:23" ht="13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</row>
    <row r="830" spans="1:23" ht="13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</row>
    <row r="831" spans="1:23" ht="13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</row>
    <row r="832" spans="1:23" ht="13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</row>
    <row r="833" spans="1:23" ht="13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</row>
    <row r="834" spans="1:23" ht="13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</row>
    <row r="835" spans="1:23" ht="13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</row>
    <row r="836" spans="1:23" ht="13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</row>
    <row r="837" spans="1:23" ht="13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</row>
    <row r="838" spans="1:23" ht="13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</row>
    <row r="839" spans="1:23" ht="13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</row>
    <row r="840" spans="1:23" ht="13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</row>
    <row r="841" spans="1:23" ht="13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</row>
    <row r="842" spans="1:23" ht="13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</row>
    <row r="843" spans="1:23" ht="13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</row>
    <row r="844" spans="1:23" ht="13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</row>
    <row r="845" spans="1:23" ht="13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</row>
    <row r="846" spans="1:23" ht="13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</row>
    <row r="847" spans="1:23" ht="13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</row>
    <row r="848" spans="1:23" ht="13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</row>
    <row r="849" spans="1:23" ht="13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</row>
    <row r="850" spans="1:23" ht="13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</row>
    <row r="851" spans="1:23" ht="13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</row>
    <row r="852" spans="1:23" ht="13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</row>
    <row r="853" spans="1:23" ht="13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</row>
    <row r="854" spans="1:23" ht="13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</row>
    <row r="855" spans="1:23" ht="13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</row>
    <row r="856" spans="1:23" ht="13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</row>
    <row r="857" spans="1:23" ht="13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</row>
    <row r="858" spans="1:23" ht="13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</row>
    <row r="859" spans="1:23" ht="13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</row>
    <row r="860" spans="1:23" ht="13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</row>
    <row r="861" spans="1:23" ht="13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</row>
    <row r="862" spans="1:23" ht="13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</row>
    <row r="863" spans="1:23" ht="13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</row>
    <row r="864" spans="1:23" ht="13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</row>
    <row r="865" spans="1:23" ht="13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</row>
    <row r="866" spans="1:23" ht="13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</row>
    <row r="867" spans="1:23" ht="13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</row>
    <row r="868" spans="1:23" ht="13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</row>
    <row r="869" spans="1:23" ht="13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</row>
    <row r="870" spans="1:23" ht="13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</row>
    <row r="871" spans="1:23" ht="13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</row>
    <row r="872" spans="1:23" ht="13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</row>
    <row r="873" spans="1:23" ht="13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</row>
    <row r="874" spans="1:23" ht="13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</row>
    <row r="875" spans="1:23" ht="13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</row>
    <row r="876" spans="1:23" ht="13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</row>
    <row r="877" spans="1:23" ht="13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</row>
    <row r="878" spans="1:23" ht="13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</row>
    <row r="879" spans="1:23" ht="13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</row>
    <row r="880" spans="1:23" ht="13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</row>
    <row r="881" spans="1:23" ht="13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</row>
    <row r="882" spans="1:23" ht="13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</row>
    <row r="883" spans="1:23" ht="13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</row>
    <row r="884" spans="1:23" ht="13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</row>
    <row r="885" spans="1:23" ht="13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</row>
    <row r="886" spans="1:23" ht="13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</row>
    <row r="887" spans="1:23" ht="13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</row>
    <row r="888" spans="1:23" ht="13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</row>
    <row r="889" spans="1:23" ht="13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</row>
    <row r="890" spans="1:23" ht="13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</row>
    <row r="891" spans="1:23" ht="13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</row>
    <row r="892" spans="1:23" ht="13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</row>
    <row r="893" spans="1:23" ht="13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</row>
    <row r="894" spans="1:23" ht="13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</row>
    <row r="895" spans="1:23" ht="13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</row>
    <row r="896" spans="1:23" ht="13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</row>
    <row r="897" spans="1:23" ht="13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</row>
    <row r="898" spans="1:23" ht="13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</row>
    <row r="899" spans="1:23" ht="13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</row>
    <row r="900" spans="1:23" ht="13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</row>
    <row r="901" spans="1:23" ht="13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</row>
    <row r="902" spans="1:23" ht="13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</row>
    <row r="903" spans="1:23" ht="13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</row>
    <row r="904" spans="1:23" ht="13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</row>
    <row r="905" spans="1:23" ht="13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</row>
    <row r="906" spans="1:23" ht="13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</row>
    <row r="907" spans="1:23" ht="13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</row>
    <row r="908" spans="1:23" ht="13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</row>
    <row r="909" spans="1:23" ht="13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</row>
    <row r="910" spans="1:23" ht="13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</row>
    <row r="911" spans="1:23" ht="13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</row>
    <row r="912" spans="1:23" ht="13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</row>
    <row r="913" spans="1:23" ht="13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</row>
    <row r="914" spans="1:23" ht="13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</row>
    <row r="915" spans="1:23" ht="13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</row>
    <row r="916" spans="1:23" ht="13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</row>
    <row r="917" spans="1:23" ht="13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</row>
    <row r="918" spans="1:23" ht="13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</row>
    <row r="919" spans="1:23" ht="13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</row>
    <row r="920" spans="1:23" ht="13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</row>
    <row r="921" spans="1:23" ht="13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</row>
    <row r="922" spans="1:23" ht="13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</row>
    <row r="923" spans="1:23" ht="13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</row>
    <row r="924" spans="1:23" ht="13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</row>
    <row r="925" spans="1:23" ht="13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</row>
    <row r="926" spans="1:23" ht="13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</row>
    <row r="927" spans="1:23" ht="13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</row>
    <row r="928" spans="1:23" ht="13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</row>
    <row r="929" spans="1:23" ht="13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</row>
    <row r="930" spans="1:23" ht="13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</row>
    <row r="931" spans="1:23" ht="13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</row>
    <row r="932" spans="1:23" ht="13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</row>
    <row r="933" spans="1:23" ht="13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</row>
    <row r="934" spans="1:23" ht="13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</row>
    <row r="935" spans="1:23" ht="13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</row>
    <row r="936" spans="1:23" ht="13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</row>
    <row r="937" spans="1:23" ht="13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</row>
    <row r="938" spans="1:23" ht="13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</row>
    <row r="939" spans="1:23" ht="13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</row>
    <row r="940" spans="1:23" ht="13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</row>
    <row r="941" spans="1:23" ht="13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</row>
    <row r="942" spans="1:23" ht="13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</row>
    <row r="943" spans="1:23" ht="13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</row>
    <row r="944" spans="1:23" ht="13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</row>
    <row r="945" spans="1:23" ht="13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</row>
    <row r="946" spans="1:23" ht="13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</row>
    <row r="947" spans="1:23" ht="13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</row>
    <row r="948" spans="1:23" ht="13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</row>
    <row r="949" spans="1:23" ht="13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</row>
    <row r="950" spans="1:23" ht="13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</row>
    <row r="951" spans="1:23" ht="13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</row>
    <row r="952" spans="1:23" ht="13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</row>
    <row r="953" spans="1:23" ht="13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</row>
    <row r="954" spans="1:23" ht="13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</row>
    <row r="955" spans="1:23" ht="13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</row>
    <row r="956" spans="1:23" ht="13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</row>
    <row r="957" spans="1:23" ht="13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</row>
    <row r="958" spans="1:23" ht="13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</row>
    <row r="959" spans="1:23" ht="13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</row>
    <row r="960" spans="1:23" ht="13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</row>
    <row r="961" spans="1:23" ht="13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</row>
    <row r="962" spans="1:23" ht="13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</row>
    <row r="963" spans="1:23" ht="13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</row>
    <row r="964" spans="1:23" ht="13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</row>
    <row r="965" spans="1:23" ht="13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</row>
    <row r="966" spans="1:23" ht="13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</row>
    <row r="967" spans="1:23" ht="13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</row>
    <row r="968" spans="1:23" ht="13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</row>
    <row r="969" spans="1:23" ht="13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</row>
    <row r="970" spans="1:23" ht="13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</row>
    <row r="971" spans="1:23" ht="13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</row>
    <row r="972" spans="1:23" ht="13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</row>
    <row r="973" spans="1:23" ht="13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</row>
    <row r="974" spans="1:23" ht="13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</row>
    <row r="975" spans="1:23" ht="13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</row>
    <row r="976" spans="1:23" ht="13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</row>
    <row r="977" spans="1:23" ht="13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</row>
    <row r="978" spans="1:23" ht="13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</row>
    <row r="979" spans="1:23" ht="13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</row>
    <row r="980" spans="1:23" ht="13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</row>
    <row r="981" spans="1:23" ht="13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</row>
    <row r="982" spans="1:23" ht="13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</row>
    <row r="983" spans="1:23" ht="13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</row>
    <row r="984" spans="1:23" ht="13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</row>
    <row r="985" spans="1:23" ht="13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</row>
    <row r="986" spans="1:23" ht="13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</row>
    <row r="987" spans="1:23" ht="13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</row>
    <row r="988" spans="1:23" ht="13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</row>
    <row r="989" spans="1:23" ht="13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</row>
    <row r="990" spans="1:23" ht="13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</row>
    <row r="991" spans="1:23" ht="13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</row>
    <row r="992" spans="1:23" ht="13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</row>
    <row r="993" spans="1:23" ht="13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</row>
    <row r="994" spans="1:23" ht="13.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</row>
    <row r="995" spans="1:23" ht="13.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</row>
    <row r="996" spans="1:23" ht="13.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</row>
    <row r="997" spans="1:23" ht="13.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</row>
  </sheetData>
  <sheetProtection algorithmName="SHA-512" hashValue="C/xr5ePHa4IbkxFQhCU6YbeSisnm4LIpFK7gaG9ElSKefMw2lDfJtDSoP4DBxmdwx5fF0sJSmx0TbUoyEDjMaA==" saltValue="fbNSDBGcATfLW9CpnVtZmQ==" spinCount="100000" sheet="1" objects="1" scenarios="1"/>
  <mergeCells count="24">
    <mergeCell ref="B28:I28"/>
    <mergeCell ref="B29:I29"/>
    <mergeCell ref="B30:I30"/>
    <mergeCell ref="B27:I27"/>
    <mergeCell ref="G6:G7"/>
    <mergeCell ref="H6:H7"/>
    <mergeCell ref="B26:I26"/>
    <mergeCell ref="G20:G21"/>
    <mergeCell ref="H20:H21"/>
    <mergeCell ref="B20:B21"/>
    <mergeCell ref="C20:C21"/>
    <mergeCell ref="D20:D21"/>
    <mergeCell ref="E20:E21"/>
    <mergeCell ref="F20:F21"/>
    <mergeCell ref="B2:I2"/>
    <mergeCell ref="B4:B6"/>
    <mergeCell ref="C4:E4"/>
    <mergeCell ref="F4:H4"/>
    <mergeCell ref="I4:I7"/>
    <mergeCell ref="C5:C6"/>
    <mergeCell ref="D5:D6"/>
    <mergeCell ref="F6:F7"/>
    <mergeCell ref="E5:E6"/>
    <mergeCell ref="F5:H5"/>
  </mergeCells>
  <phoneticPr fontId="26"/>
  <pageMargins left="0.70866141732283472" right="0.43307086614173229" top="0.55118110236220474" bottom="0.15748031496062992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99"/>
  <sheetViews>
    <sheetView showGridLines="0" workbookViewId="0">
      <selection activeCell="B2" sqref="B2"/>
    </sheetView>
  </sheetViews>
  <sheetFormatPr defaultColWidth="14.453125" defaultRowHeight="15" customHeight="1"/>
  <cols>
    <col min="1" max="1" width="2.453125" style="124" customWidth="1"/>
    <col min="2" max="2" width="42.1796875" style="124" customWidth="1"/>
    <col min="3" max="3" width="6.1796875" style="124" customWidth="1"/>
    <col min="4" max="4" width="40" style="124" customWidth="1"/>
    <col min="5" max="5" width="6.1796875" style="124" customWidth="1"/>
    <col min="6" max="6" width="40" style="124" customWidth="1"/>
    <col min="7" max="7" width="6.1796875" style="124" customWidth="1"/>
    <col min="8" max="8" width="35.81640625" style="124" customWidth="1"/>
    <col min="9" max="9" width="2.81640625" style="124" customWidth="1"/>
    <col min="10" max="26" width="8.7265625" style="124" customWidth="1"/>
    <col min="27" max="16384" width="14.453125" style="124"/>
  </cols>
  <sheetData>
    <row r="1" spans="1:8" ht="13.5" customHeight="1"/>
    <row r="2" spans="1:8" ht="13.5" customHeight="1"/>
    <row r="3" spans="1:8" ht="13.5" customHeight="1"/>
    <row r="4" spans="1:8" ht="13.5" customHeight="1"/>
    <row r="5" spans="1:8" ht="63">
      <c r="B5" s="125" t="s">
        <v>117</v>
      </c>
      <c r="C5" s="230" t="s">
        <v>87</v>
      </c>
      <c r="D5" s="125" t="s">
        <v>118</v>
      </c>
      <c r="E5" s="231" t="s">
        <v>87</v>
      </c>
      <c r="F5" s="125" t="s">
        <v>119</v>
      </c>
      <c r="G5" s="232" t="s">
        <v>89</v>
      </c>
      <c r="H5" s="125" t="s">
        <v>88</v>
      </c>
    </row>
    <row r="6" spans="1:8" ht="41.5">
      <c r="A6" s="126"/>
      <c r="B6" s="127" t="str">
        <f>'別紙1-2'!H24</f>
        <v/>
      </c>
      <c r="C6" s="230"/>
      <c r="D6" s="128">
        <f>'別紙2-2'!I21</f>
        <v>0</v>
      </c>
      <c r="E6" s="231"/>
      <c r="F6" s="128">
        <f>'別紙3-2'!I21</f>
        <v>0</v>
      </c>
      <c r="G6" s="232"/>
      <c r="H6" s="129" t="e">
        <f>B6-D6-F6</f>
        <v>#VALUE!</v>
      </c>
    </row>
    <row r="7" spans="1:8" ht="13.5" customHeight="1"/>
    <row r="8" spans="1:8" ht="13.5" customHeight="1"/>
    <row r="9" spans="1:8" ht="13.5" customHeight="1"/>
    <row r="10" spans="1:8" ht="13.5" customHeight="1"/>
    <row r="11" spans="1:8" ht="13.5" customHeight="1"/>
    <row r="12" spans="1:8" ht="13.5" customHeight="1"/>
    <row r="13" spans="1:8" ht="13.5" customHeight="1"/>
    <row r="14" spans="1:8" ht="13.5" customHeight="1"/>
    <row r="15" spans="1:8" ht="13.5" customHeight="1"/>
    <row r="16" spans="1: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sheetProtection algorithmName="SHA-512" hashValue="aPXnw0vgu1El7A8ByR/tA5IbotzxgDzEUBM7BrwOso2HCOwN5dDARTrpgBHKwMJlyxL5qOA6fCSymbK3RNIWmA==" saltValue="Pv5RDhlP2xI/lCZ7+irsoA==" spinCount="100000" sheet="1"/>
  <mergeCells count="3">
    <mergeCell ref="C5:C6"/>
    <mergeCell ref="E5:E6"/>
    <mergeCell ref="G5:G6"/>
  </mergeCells>
  <phoneticPr fontId="26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総括表</vt:lpstr>
      <vt:lpstr>別紙1‐1</vt:lpstr>
      <vt:lpstr>別紙1-2</vt:lpstr>
      <vt:lpstr>別紙2-1</vt:lpstr>
      <vt:lpstr>別紙2-2</vt:lpstr>
      <vt:lpstr>別紙3-1</vt:lpstr>
      <vt:lpstr>別紙3-2</vt:lpstr>
      <vt:lpstr>Sheet1</vt:lpstr>
      <vt:lpstr>総括表!Print_Area</vt:lpstr>
      <vt:lpstr>'別紙1-2'!Print_Area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松岡 泰造</cp:lastModifiedBy>
  <cp:lastPrinted>2023-11-16T06:11:44Z</cp:lastPrinted>
  <dcterms:created xsi:type="dcterms:W3CDTF">2014-06-12T01:48:07Z</dcterms:created>
  <dcterms:modified xsi:type="dcterms:W3CDTF">2025-12-25T00:06:07Z</dcterms:modified>
</cp:coreProperties>
</file>